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I TRIM 2021" sheetId="1" r:id="rId1"/>
    <sheet name="II TRIM 2021" sheetId="4" r:id="rId2"/>
    <sheet name="III TRIM 2021" sheetId="3" r:id="rId3"/>
  </sheets>
  <definedNames>
    <definedName name="_xlnm._FilterDatabase" localSheetId="0" hidden="1">'I TRIM 2021'!$A$1:$G$224</definedName>
    <definedName name="_xlnm._FilterDatabase" localSheetId="1" hidden="1">'II TRIM 2021'!$A$1:$K$181</definedName>
    <definedName name="_xlnm._FilterDatabase" localSheetId="2" hidden="1">'III TRIM 2021'!$A$1:$I$180</definedName>
    <definedName name="_xlnm.Print_Titles" localSheetId="0">'I TRIM 2021'!$1:$1</definedName>
    <definedName name="_xlnm.Print_Titles" localSheetId="1">'II TRIM 2021'!$1:$1</definedName>
    <definedName name="_xlnm.Print_Titles" localSheetId="2">'III TRIM 2021'!$1:$1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7" i="4" l="1"/>
  <c r="K157" i="4" s="1"/>
  <c r="G160" i="4" l="1"/>
  <c r="K158" i="4"/>
  <c r="J158" i="4"/>
  <c r="J156" i="4"/>
  <c r="K156" i="4" s="1"/>
  <c r="K155" i="4"/>
  <c r="J155" i="4"/>
  <c r="J154" i="4"/>
  <c r="K154" i="4" s="1"/>
  <c r="K153" i="4"/>
  <c r="J153" i="4"/>
  <c r="J152" i="4"/>
  <c r="K152" i="4" s="1"/>
  <c r="K151" i="4"/>
  <c r="J151" i="4"/>
  <c r="J150" i="4"/>
  <c r="K150" i="4" s="1"/>
  <c r="M149" i="4"/>
  <c r="K149" i="4"/>
  <c r="J149" i="4"/>
  <c r="J148" i="4"/>
  <c r="K148" i="4" s="1"/>
  <c r="K147" i="4"/>
  <c r="J147" i="4"/>
  <c r="J146" i="4"/>
  <c r="K146" i="4" s="1"/>
  <c r="K145" i="4"/>
  <c r="J145" i="4"/>
  <c r="J144" i="4"/>
  <c r="K144" i="4" s="1"/>
  <c r="K143" i="4"/>
  <c r="J143" i="4"/>
  <c r="J142" i="4"/>
  <c r="K142" i="4" s="1"/>
  <c r="K141" i="4"/>
  <c r="J141" i="4"/>
  <c r="J140" i="4"/>
  <c r="K140" i="4" s="1"/>
  <c r="K139" i="4"/>
  <c r="J139" i="4"/>
  <c r="J138" i="4"/>
  <c r="K138" i="4" s="1"/>
  <c r="K137" i="4"/>
  <c r="J137" i="4"/>
  <c r="J136" i="4"/>
  <c r="K136" i="4" s="1"/>
  <c r="K135" i="4"/>
  <c r="J135" i="4"/>
  <c r="J134" i="4"/>
  <c r="K134" i="4" s="1"/>
  <c r="K133" i="4"/>
  <c r="J133" i="4"/>
  <c r="J132" i="4"/>
  <c r="K132" i="4" s="1"/>
  <c r="K131" i="4"/>
  <c r="J131" i="4"/>
  <c r="J130" i="4"/>
  <c r="K130" i="4" s="1"/>
  <c r="K129" i="4"/>
  <c r="J129" i="4"/>
  <c r="J128" i="4"/>
  <c r="K128" i="4" s="1"/>
  <c r="K127" i="4"/>
  <c r="J127" i="4"/>
  <c r="J126" i="4"/>
  <c r="K126" i="4" s="1"/>
  <c r="K125" i="4"/>
  <c r="J125" i="4"/>
  <c r="J124" i="4"/>
  <c r="K124" i="4" s="1"/>
  <c r="K123" i="4"/>
  <c r="J123" i="4"/>
  <c r="J122" i="4"/>
  <c r="K122" i="4" s="1"/>
  <c r="M121" i="4"/>
  <c r="J121" i="4"/>
  <c r="K121" i="4" s="1"/>
  <c r="K120" i="4"/>
  <c r="J120" i="4"/>
  <c r="J119" i="4"/>
  <c r="K119" i="4" s="1"/>
  <c r="K118" i="4"/>
  <c r="J118" i="4"/>
  <c r="J117" i="4"/>
  <c r="K117" i="4" s="1"/>
  <c r="K116" i="4"/>
  <c r="J116" i="4"/>
  <c r="J115" i="4"/>
  <c r="K115" i="4" s="1"/>
  <c r="K114" i="4"/>
  <c r="J114" i="4"/>
  <c r="J113" i="4"/>
  <c r="K113" i="4" s="1"/>
  <c r="M112" i="4"/>
  <c r="K112" i="4"/>
  <c r="J112" i="4"/>
  <c r="J111" i="4"/>
  <c r="K111" i="4" s="1"/>
  <c r="M110" i="4"/>
  <c r="J110" i="4"/>
  <c r="K110" i="4" s="1"/>
  <c r="K109" i="4"/>
  <c r="J109" i="4"/>
  <c r="J108" i="4"/>
  <c r="K108" i="4" s="1"/>
  <c r="K107" i="4"/>
  <c r="J107" i="4"/>
  <c r="J106" i="4"/>
  <c r="K106" i="4" s="1"/>
  <c r="K105" i="4"/>
  <c r="J105" i="4"/>
  <c r="J104" i="4"/>
  <c r="K104" i="4" s="1"/>
  <c r="K103" i="4"/>
  <c r="J103" i="4"/>
  <c r="J102" i="4"/>
  <c r="K102" i="4" s="1"/>
  <c r="K101" i="4"/>
  <c r="J101" i="4"/>
  <c r="J100" i="4"/>
  <c r="K100" i="4" s="1"/>
  <c r="K99" i="4"/>
  <c r="J99" i="4"/>
  <c r="J98" i="4"/>
  <c r="K98" i="4" s="1"/>
  <c r="K97" i="4"/>
  <c r="J97" i="4"/>
  <c r="J96" i="4"/>
  <c r="K96" i="4" s="1"/>
  <c r="K95" i="4"/>
  <c r="J95" i="4"/>
  <c r="J94" i="4"/>
  <c r="K94" i="4" s="1"/>
  <c r="K93" i="4"/>
  <c r="J93" i="4"/>
  <c r="J92" i="4"/>
  <c r="K92" i="4" s="1"/>
  <c r="K91" i="4"/>
  <c r="J91" i="4"/>
  <c r="J90" i="4"/>
  <c r="K90" i="4" s="1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M80" i="4"/>
  <c r="J80" i="4"/>
  <c r="K80" i="4" s="1"/>
  <c r="K79" i="4"/>
  <c r="J79" i="4"/>
  <c r="J78" i="4"/>
  <c r="K78" i="4" s="1"/>
  <c r="K77" i="4"/>
  <c r="J77" i="4"/>
  <c r="J76" i="4"/>
  <c r="K76" i="4" s="1"/>
  <c r="K75" i="4"/>
  <c r="J75" i="4"/>
  <c r="J74" i="4"/>
  <c r="K74" i="4" s="1"/>
  <c r="K73" i="4"/>
  <c r="J73" i="4"/>
  <c r="J72" i="4"/>
  <c r="K72" i="4" s="1"/>
  <c r="K71" i="4"/>
  <c r="J71" i="4"/>
  <c r="J70" i="4"/>
  <c r="K70" i="4" s="1"/>
  <c r="K69" i="4"/>
  <c r="J69" i="4"/>
  <c r="J68" i="4"/>
  <c r="K68" i="4" s="1"/>
  <c r="K67" i="4"/>
  <c r="J67" i="4"/>
  <c r="J66" i="4"/>
  <c r="K66" i="4" s="1"/>
  <c r="K65" i="4"/>
  <c r="J65" i="4"/>
  <c r="J64" i="4"/>
  <c r="K64" i="4" s="1"/>
  <c r="K63" i="4"/>
  <c r="J63" i="4"/>
  <c r="J62" i="4"/>
  <c r="K62" i="4" s="1"/>
  <c r="K61" i="4"/>
  <c r="J61" i="4"/>
  <c r="J60" i="4"/>
  <c r="K60" i="4" s="1"/>
  <c r="K59" i="4"/>
  <c r="J59" i="4"/>
  <c r="J58" i="4"/>
  <c r="K58" i="4" s="1"/>
  <c r="K57" i="4"/>
  <c r="J57" i="4"/>
  <c r="J56" i="4"/>
  <c r="K56" i="4" s="1"/>
  <c r="K55" i="4"/>
  <c r="J55" i="4"/>
  <c r="J54" i="4"/>
  <c r="K54" i="4" s="1"/>
  <c r="K53" i="4"/>
  <c r="J53" i="4"/>
  <c r="J52" i="4"/>
  <c r="K52" i="4" s="1"/>
  <c r="K51" i="4"/>
  <c r="J51" i="4"/>
  <c r="J50" i="4"/>
  <c r="K50" i="4" s="1"/>
  <c r="K49" i="4"/>
  <c r="J49" i="4"/>
  <c r="J48" i="4"/>
  <c r="K48" i="4" s="1"/>
  <c r="K47" i="4"/>
  <c r="J47" i="4"/>
  <c r="J46" i="4"/>
  <c r="K46" i="4" s="1"/>
  <c r="K45" i="4"/>
  <c r="J45" i="4"/>
  <c r="J44" i="4"/>
  <c r="K44" i="4" s="1"/>
  <c r="K43" i="4"/>
  <c r="J43" i="4"/>
  <c r="J42" i="4"/>
  <c r="K42" i="4" s="1"/>
  <c r="K41" i="4"/>
  <c r="J41" i="4"/>
  <c r="J40" i="4"/>
  <c r="K40" i="4" s="1"/>
  <c r="K39" i="4"/>
  <c r="J39" i="4"/>
  <c r="J38" i="4"/>
  <c r="K38" i="4" s="1"/>
  <c r="K37" i="4"/>
  <c r="J37" i="4"/>
  <c r="J36" i="4"/>
  <c r="K36" i="4" s="1"/>
  <c r="K35" i="4"/>
  <c r="J35" i="4"/>
  <c r="J34" i="4"/>
  <c r="K34" i="4" s="1"/>
  <c r="K33" i="4"/>
  <c r="J33" i="4"/>
  <c r="M32" i="4"/>
  <c r="M33" i="4" s="1"/>
  <c r="K32" i="4"/>
  <c r="J32" i="4"/>
  <c r="J31" i="4"/>
  <c r="K31" i="4" s="1"/>
  <c r="K30" i="4"/>
  <c r="J30" i="4"/>
  <c r="M29" i="4"/>
  <c r="K29" i="4"/>
  <c r="J29" i="4"/>
  <c r="K28" i="4"/>
  <c r="J28" i="4"/>
  <c r="K27" i="4"/>
  <c r="J27" i="4"/>
  <c r="K26" i="4"/>
  <c r="J26" i="4"/>
  <c r="K25" i="4"/>
  <c r="J25" i="4"/>
  <c r="M24" i="4"/>
  <c r="J24" i="4"/>
  <c r="K24" i="4" s="1"/>
  <c r="K23" i="4"/>
  <c r="J23" i="4"/>
  <c r="M22" i="4"/>
  <c r="K22" i="4"/>
  <c r="J22" i="4"/>
  <c r="K21" i="4"/>
  <c r="J21" i="4"/>
  <c r="M20" i="4"/>
  <c r="K20" i="4"/>
  <c r="J20" i="4"/>
  <c r="J19" i="4"/>
  <c r="K19" i="4" s="1"/>
  <c r="K18" i="4"/>
  <c r="J18" i="4"/>
  <c r="J17" i="4"/>
  <c r="K17" i="4" s="1"/>
  <c r="M16" i="4"/>
  <c r="K16" i="4"/>
  <c r="J16" i="4"/>
  <c r="J15" i="4"/>
  <c r="K15" i="4" s="1"/>
  <c r="K14" i="4"/>
  <c r="J14" i="4"/>
  <c r="J13" i="4"/>
  <c r="K13" i="4" s="1"/>
  <c r="K12" i="4"/>
  <c r="J12" i="4"/>
  <c r="J11" i="4"/>
  <c r="K11" i="4" s="1"/>
  <c r="K10" i="4"/>
  <c r="J10" i="4"/>
  <c r="J9" i="4"/>
  <c r="K9" i="4" s="1"/>
  <c r="K8" i="4"/>
  <c r="J8" i="4"/>
  <c r="J7" i="4"/>
  <c r="K7" i="4" s="1"/>
  <c r="K6" i="4"/>
  <c r="J6" i="4"/>
  <c r="M5" i="4"/>
  <c r="K5" i="4"/>
  <c r="J5" i="4"/>
  <c r="J4" i="4"/>
  <c r="K4" i="4" s="1"/>
  <c r="K3" i="4"/>
  <c r="J3" i="4"/>
  <c r="J2" i="4"/>
  <c r="K2" i="4" s="1"/>
  <c r="K160" i="4" l="1"/>
  <c r="K161" i="4" s="1"/>
  <c r="H155" i="3"/>
  <c r="I155" i="3" s="1"/>
  <c r="H108" i="3" l="1"/>
  <c r="I108" i="3" s="1"/>
  <c r="H107" i="3"/>
  <c r="I107" i="3" s="1"/>
  <c r="H92" i="3"/>
  <c r="I92" i="3" s="1"/>
  <c r="H18" i="3"/>
  <c r="I18" i="3" s="1"/>
  <c r="H47" i="3" l="1"/>
  <c r="I47" i="3" s="1"/>
  <c r="H97" i="3" l="1"/>
  <c r="H74" i="3"/>
  <c r="I74" i="3" s="1"/>
  <c r="H73" i="3"/>
  <c r="I73" i="3" s="1"/>
  <c r="H72" i="3"/>
  <c r="I72" i="3" s="1"/>
  <c r="H71" i="3"/>
  <c r="I71" i="3" s="1"/>
  <c r="H70" i="3"/>
  <c r="I70" i="3" s="1"/>
  <c r="H69" i="3"/>
  <c r="I69" i="3" s="1"/>
  <c r="H68" i="3"/>
  <c r="I68" i="3" s="1"/>
  <c r="H67" i="3"/>
  <c r="I67" i="3" s="1"/>
  <c r="H66" i="3"/>
  <c r="I66" i="3" s="1"/>
  <c r="H6" i="3" l="1"/>
  <c r="I6" i="3" s="1"/>
  <c r="H146" i="3" l="1"/>
  <c r="I146" i="3" s="1"/>
  <c r="H35" i="3"/>
  <c r="I35" i="3" s="1"/>
  <c r="H34" i="3"/>
  <c r="I34" i="3" s="1"/>
  <c r="H30" i="3"/>
  <c r="I30" i="3" s="1"/>
  <c r="H145" i="3"/>
  <c r="I145" i="3" s="1"/>
  <c r="H29" i="3"/>
  <c r="I29" i="3" s="1"/>
  <c r="H15" i="3" l="1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5" i="3"/>
  <c r="I5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53" i="3"/>
  <c r="I53" i="3" s="1"/>
  <c r="H38" i="3"/>
  <c r="I38" i="3" s="1"/>
  <c r="H37" i="3"/>
  <c r="I37" i="3" s="1"/>
  <c r="H33" i="3"/>
  <c r="I33" i="3" s="1"/>
  <c r="H32" i="3"/>
  <c r="I32" i="3" s="1"/>
  <c r="H31" i="3"/>
  <c r="I31" i="3" s="1"/>
  <c r="H16" i="3"/>
  <c r="I16" i="3" s="1"/>
  <c r="H65" i="3"/>
  <c r="I65" i="3" s="1"/>
  <c r="H64" i="3"/>
  <c r="I64" i="3" s="1"/>
  <c r="H60" i="3"/>
  <c r="I60" i="3" s="1"/>
  <c r="H36" i="3"/>
  <c r="I36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63" i="3"/>
  <c r="I63" i="3" s="1"/>
  <c r="H62" i="3"/>
  <c r="I62" i="3" s="1"/>
  <c r="H61" i="3"/>
  <c r="I61" i="3" s="1"/>
  <c r="H4" i="3"/>
  <c r="I4" i="3" s="1"/>
  <c r="H3" i="3"/>
  <c r="I3" i="3" s="1"/>
  <c r="H2" i="3"/>
  <c r="I2" i="3" s="1"/>
  <c r="H105" i="3"/>
  <c r="I105" i="3" s="1"/>
  <c r="H106" i="3"/>
  <c r="I106" i="3" s="1"/>
  <c r="H109" i="3"/>
  <c r="I109" i="3" s="1"/>
  <c r="H110" i="3"/>
  <c r="I110" i="3" s="1"/>
  <c r="E159" i="3" l="1"/>
  <c r="H104" i="3"/>
  <c r="I104" i="3" s="1"/>
  <c r="H103" i="3"/>
  <c r="I103" i="3" s="1"/>
  <c r="H102" i="3"/>
  <c r="I102" i="3" s="1"/>
  <c r="H101" i="3"/>
  <c r="I101" i="3" s="1"/>
  <c r="H100" i="3"/>
  <c r="I100" i="3" s="1"/>
  <c r="H89" i="3"/>
  <c r="I89" i="3" s="1"/>
  <c r="H88" i="3"/>
  <c r="I88" i="3" s="1"/>
  <c r="H52" i="3"/>
  <c r="I52" i="3" s="1"/>
  <c r="H51" i="3"/>
  <c r="I51" i="3" s="1"/>
  <c r="H50" i="3"/>
  <c r="I50" i="3" s="1"/>
  <c r="H49" i="3"/>
  <c r="I49" i="3" s="1"/>
  <c r="H48" i="3"/>
  <c r="I48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157" i="3"/>
  <c r="I157" i="3" s="1"/>
  <c r="H156" i="3"/>
  <c r="I156" i="3" s="1"/>
  <c r="H99" i="3"/>
  <c r="I99" i="3" s="1"/>
  <c r="H98" i="3"/>
  <c r="I98" i="3" s="1"/>
  <c r="I97" i="3"/>
  <c r="H96" i="3"/>
  <c r="I96" i="3" s="1"/>
  <c r="H95" i="3"/>
  <c r="I95" i="3" s="1"/>
  <c r="H94" i="3"/>
  <c r="I94" i="3" s="1"/>
  <c r="H93" i="3"/>
  <c r="I93" i="3" s="1"/>
  <c r="H91" i="3"/>
  <c r="I91" i="3" s="1"/>
  <c r="H90" i="3"/>
  <c r="I90" i="3" s="1"/>
  <c r="H87" i="3"/>
  <c r="I87" i="3" s="1"/>
  <c r="H86" i="3"/>
  <c r="I86" i="3" s="1"/>
  <c r="H17" i="3"/>
  <c r="I17" i="3" s="1"/>
  <c r="H85" i="3"/>
  <c r="I85" i="3" s="1"/>
  <c r="H84" i="3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154" i="3"/>
  <c r="I154" i="3" s="1"/>
  <c r="H153" i="3"/>
  <c r="I153" i="3" s="1"/>
  <c r="H152" i="3"/>
  <c r="I152" i="3" s="1"/>
  <c r="H151" i="3"/>
  <c r="I151" i="3" s="1"/>
  <c r="H150" i="3"/>
  <c r="I150" i="3" s="1"/>
  <c r="H149" i="3"/>
  <c r="I149" i="3" s="1"/>
  <c r="H148" i="3"/>
  <c r="I148" i="3" s="1"/>
  <c r="H147" i="3"/>
  <c r="I147" i="3" s="1"/>
  <c r="H144" i="3"/>
  <c r="I144" i="3" s="1"/>
  <c r="H143" i="3"/>
  <c r="I143" i="3" s="1"/>
  <c r="H142" i="3"/>
  <c r="I142" i="3" s="1"/>
  <c r="H141" i="3"/>
  <c r="I141" i="3" s="1"/>
  <c r="H140" i="3"/>
  <c r="I140" i="3" s="1"/>
  <c r="H139" i="3"/>
  <c r="I139" i="3" s="1"/>
  <c r="H138" i="3"/>
  <c r="I138" i="3" s="1"/>
  <c r="H137" i="3"/>
  <c r="I137" i="3" s="1"/>
  <c r="H136" i="3"/>
  <c r="I136" i="3" s="1"/>
  <c r="H135" i="3"/>
  <c r="I135" i="3" s="1"/>
  <c r="H134" i="3"/>
  <c r="I134" i="3" s="1"/>
  <c r="H133" i="3"/>
  <c r="I133" i="3" s="1"/>
  <c r="H132" i="3"/>
  <c r="I132" i="3" s="1"/>
  <c r="H131" i="3"/>
  <c r="I131" i="3" s="1"/>
  <c r="H130" i="3"/>
  <c r="I130" i="3" s="1"/>
  <c r="H129" i="3"/>
  <c r="I129" i="3" s="1"/>
  <c r="H128" i="3"/>
  <c r="I128" i="3" s="1"/>
  <c r="H127" i="3"/>
  <c r="I127" i="3" s="1"/>
  <c r="H126" i="3"/>
  <c r="I126" i="3" s="1"/>
  <c r="H125" i="3"/>
  <c r="I125" i="3" s="1"/>
  <c r="H124" i="3"/>
  <c r="I124" i="3" s="1"/>
  <c r="H123" i="3"/>
  <c r="I123" i="3" s="1"/>
  <c r="H122" i="3"/>
  <c r="I122" i="3" s="1"/>
  <c r="H121" i="3"/>
  <c r="I121" i="3" s="1"/>
  <c r="H120" i="3"/>
  <c r="I120" i="3" s="1"/>
  <c r="H119" i="3"/>
  <c r="I119" i="3" s="1"/>
  <c r="H118" i="3"/>
  <c r="I118" i="3" s="1"/>
  <c r="H117" i="3"/>
  <c r="I117" i="3" s="1"/>
  <c r="H116" i="3"/>
  <c r="I116" i="3" s="1"/>
  <c r="H115" i="3"/>
  <c r="I115" i="3" s="1"/>
  <c r="H114" i="3"/>
  <c r="I114" i="3" s="1"/>
  <c r="H113" i="3"/>
  <c r="I113" i="3" s="1"/>
  <c r="H112" i="3"/>
  <c r="I112" i="3" s="1"/>
  <c r="H111" i="3"/>
  <c r="I111" i="3" s="1"/>
  <c r="I159" i="3" l="1"/>
  <c r="I160" i="3" s="1"/>
  <c r="E203" i="1" l="1"/>
</calcChain>
</file>

<file path=xl/sharedStrings.xml><?xml version="1.0" encoding="utf-8"?>
<sst xmlns="http://schemas.openxmlformats.org/spreadsheetml/2006/main" count="1349" uniqueCount="323">
  <si>
    <t>Num. documento</t>
  </si>
  <si>
    <t>Data doc.</t>
  </si>
  <si>
    <t>Tipo</t>
  </si>
  <si>
    <t>Fornitore</t>
  </si>
  <si>
    <t>Fattura</t>
  </si>
  <si>
    <t>LIQUIGAS SPA</t>
  </si>
  <si>
    <t>45777025273</t>
  </si>
  <si>
    <t>31/08/2020</t>
  </si>
  <si>
    <t>45777025270</t>
  </si>
  <si>
    <t>45777025271</t>
  </si>
  <si>
    <t>45777025272</t>
  </si>
  <si>
    <t>XB19008967</t>
  </si>
  <si>
    <t>GRUPPO ARGENTA SPA</t>
  </si>
  <si>
    <t>XB19011755</t>
  </si>
  <si>
    <t>XB20002281</t>
  </si>
  <si>
    <t>XB20006013</t>
  </si>
  <si>
    <t>XB20008167</t>
  </si>
  <si>
    <t>XB20011183</t>
  </si>
  <si>
    <t>2/E</t>
  </si>
  <si>
    <t>DI PIETRO ROBERTO DPR</t>
  </si>
  <si>
    <t>MAGGIOLI SPA</t>
  </si>
  <si>
    <t>PROMETEO SPA</t>
  </si>
  <si>
    <t>WEX EUROPE</t>
  </si>
  <si>
    <t>2H20009925</t>
  </si>
  <si>
    <t>2020T001235918</t>
  </si>
  <si>
    <t>NEXI PAYMENT</t>
  </si>
  <si>
    <t>Citigas coop.</t>
  </si>
  <si>
    <t>232/E</t>
  </si>
  <si>
    <t xml:space="preserve">Piemme Estintori </t>
  </si>
  <si>
    <t>Importo           (a)</t>
  </si>
  <si>
    <t>data scadenza          ( b)</t>
  </si>
  <si>
    <t>data pagamento           ( c)</t>
  </si>
  <si>
    <t>ritardo ponderato    (a)* (d)</t>
  </si>
  <si>
    <t>diff. In giorni effettivi tra il pagamento  e la scadenza      (d)= (c)-(b)</t>
  </si>
  <si>
    <t>SERV ELETTR NAZIONALE</t>
  </si>
  <si>
    <t>Tipologia di spesa</t>
  </si>
  <si>
    <t>Camaioni Emidio</t>
  </si>
  <si>
    <t>Illumia</t>
  </si>
  <si>
    <t>Recchioni Lucia</t>
  </si>
  <si>
    <t>Sgs Italia</t>
  </si>
  <si>
    <t>Studio commerciale  Di Pasquale Paride</t>
  </si>
  <si>
    <t>Avviso  di parc</t>
  </si>
  <si>
    <t>Ing. Attilio Rossi</t>
  </si>
  <si>
    <t>Rete ferroviaria italiana</t>
  </si>
  <si>
    <t>Prometeo spa</t>
  </si>
  <si>
    <t>Wex Europe</t>
  </si>
  <si>
    <t>Stan Up srl</t>
  </si>
  <si>
    <t>Vignoli Gabriele</t>
  </si>
  <si>
    <t>8P00010868</t>
  </si>
  <si>
    <t>8P00010762</t>
  </si>
  <si>
    <t>8P00010558</t>
  </si>
  <si>
    <t>8P00010467</t>
  </si>
  <si>
    <t>8P00010436</t>
  </si>
  <si>
    <t>2H21000187</t>
  </si>
  <si>
    <t>7X00080355</t>
  </si>
  <si>
    <t>7X00002455</t>
  </si>
  <si>
    <t>Wind</t>
  </si>
  <si>
    <t>2021T000065</t>
  </si>
  <si>
    <t>AM23535616</t>
  </si>
  <si>
    <t>Vodafone</t>
  </si>
  <si>
    <t>Alluminio Val vibrata</t>
  </si>
  <si>
    <t>Coop. Sociale ì12</t>
  </si>
  <si>
    <t>Datamarket</t>
  </si>
  <si>
    <t>Digitecno snc</t>
  </si>
  <si>
    <t>Isidata</t>
  </si>
  <si>
    <t>Itron Italia spa</t>
  </si>
  <si>
    <t>Jericho srl</t>
  </si>
  <si>
    <t>Emilii Naclito</t>
  </si>
  <si>
    <t>Securitalia</t>
  </si>
  <si>
    <t>Zuccarini Attilio</t>
  </si>
  <si>
    <t>Gbr Rossetto</t>
  </si>
  <si>
    <t>Val Motors</t>
  </si>
  <si>
    <t>F0000441</t>
  </si>
  <si>
    <t>900005058/T</t>
  </si>
  <si>
    <t>Telepass spa</t>
  </si>
  <si>
    <t>900004998/T</t>
  </si>
  <si>
    <t>Cpl Concordia</t>
  </si>
  <si>
    <t>0020012016</t>
  </si>
  <si>
    <t>0020013834</t>
  </si>
  <si>
    <t>0020013835</t>
  </si>
  <si>
    <t>0020017123</t>
  </si>
  <si>
    <t>Enda Service</t>
  </si>
  <si>
    <t>Macroazienda srl</t>
  </si>
  <si>
    <t>Picchini MariaTeresa</t>
  </si>
  <si>
    <t>Euroimpianti</t>
  </si>
  <si>
    <t>Guercioni Paola</t>
  </si>
  <si>
    <t>1884/FE</t>
  </si>
  <si>
    <t>HGS SAS</t>
  </si>
  <si>
    <t>Engineering</t>
  </si>
  <si>
    <t>IDRI SPA</t>
  </si>
  <si>
    <t>Maggioli spa</t>
  </si>
  <si>
    <t>005840336</t>
  </si>
  <si>
    <t>0002139745</t>
  </si>
  <si>
    <t>20</t>
  </si>
  <si>
    <t xml:space="preserve">Sole Impianti </t>
  </si>
  <si>
    <t>216000107715</t>
  </si>
  <si>
    <t>216000107714</t>
  </si>
  <si>
    <t>206001091900</t>
  </si>
  <si>
    <t>Ruzzo Reti spa</t>
  </si>
  <si>
    <t>H20210000026402</t>
  </si>
  <si>
    <t>2H21000998</t>
  </si>
  <si>
    <t>117717</t>
  </si>
  <si>
    <t>128550</t>
  </si>
  <si>
    <t>00070210</t>
  </si>
  <si>
    <t>21600018310</t>
  </si>
  <si>
    <t>2</t>
  </si>
  <si>
    <t>Revisa Managing</t>
  </si>
  <si>
    <t>32E</t>
  </si>
  <si>
    <t>216000107713</t>
  </si>
  <si>
    <t>216000107712</t>
  </si>
  <si>
    <t>67026504110</t>
  </si>
  <si>
    <t>67024525074</t>
  </si>
  <si>
    <t>2021T000181</t>
  </si>
  <si>
    <t>170PR</t>
  </si>
  <si>
    <t>171PR</t>
  </si>
  <si>
    <t>172PR</t>
  </si>
  <si>
    <t>173PR</t>
  </si>
  <si>
    <t>174PR</t>
  </si>
  <si>
    <t>4PR</t>
  </si>
  <si>
    <t>5PR</t>
  </si>
  <si>
    <t>6PR</t>
  </si>
  <si>
    <t>7PR</t>
  </si>
  <si>
    <t>21PR</t>
  </si>
  <si>
    <t>22PR</t>
  </si>
  <si>
    <t>23PR</t>
  </si>
  <si>
    <t>24PR</t>
  </si>
  <si>
    <t>33PR</t>
  </si>
  <si>
    <t>34PR</t>
  </si>
  <si>
    <t>35PR</t>
  </si>
  <si>
    <t>45PR</t>
  </si>
  <si>
    <t>46PR</t>
  </si>
  <si>
    <t>47PR</t>
  </si>
  <si>
    <t>Poliservice spa</t>
  </si>
  <si>
    <t>45777035521</t>
  </si>
  <si>
    <t>45777035522</t>
  </si>
  <si>
    <t>45777035523</t>
  </si>
  <si>
    <t>45777035524</t>
  </si>
  <si>
    <t>TUA ABRUZZO</t>
  </si>
  <si>
    <t>START DI ASCOLI PICENO</t>
  </si>
  <si>
    <t>AZIENDA MULTISERVIZI SAN BENEDETTO DEL TRONTO</t>
  </si>
  <si>
    <t>93/E/20</t>
  </si>
  <si>
    <t>Del Moro Claudio</t>
  </si>
  <si>
    <t>Proietti Tech</t>
  </si>
  <si>
    <t>Di Leonardo Filippo</t>
  </si>
  <si>
    <t>Dott. Luca Salvatore</t>
  </si>
  <si>
    <t>Zazzetta Lucia</t>
  </si>
  <si>
    <t>8Z00321700</t>
  </si>
  <si>
    <t>TIM SPA</t>
  </si>
  <si>
    <t>8Z00026574</t>
  </si>
  <si>
    <t>8Z00520598</t>
  </si>
  <si>
    <t>8P0011212</t>
  </si>
  <si>
    <t xml:space="preserve">Engineering 60 gg data fatt </t>
  </si>
  <si>
    <t>17/1272020</t>
  </si>
  <si>
    <t>67024506111901</t>
  </si>
  <si>
    <t>900008569/T</t>
  </si>
  <si>
    <t>900007604/D</t>
  </si>
  <si>
    <t>Autostrade per l'Italia</t>
  </si>
  <si>
    <t xml:space="preserve">data pag colore rosso ord di pag </t>
  </si>
  <si>
    <t>data pag colore blu fatt pag senza ord di pag ma con bonifico</t>
  </si>
  <si>
    <t>data pag colore nero fatt pag di cassa</t>
  </si>
  <si>
    <t>Express Delivery</t>
  </si>
  <si>
    <t xml:space="preserve">PA/75 </t>
  </si>
  <si>
    <t>Mad Italia srl</t>
  </si>
  <si>
    <t>315</t>
  </si>
  <si>
    <t>Recchioni Stefano</t>
  </si>
  <si>
    <t>56/D</t>
  </si>
  <si>
    <t>Giovannini Dario</t>
  </si>
  <si>
    <t>Caffematik</t>
  </si>
  <si>
    <t>SP0000001</t>
  </si>
  <si>
    <t>SP0000002</t>
  </si>
  <si>
    <t xml:space="preserve">data pag colore verde utenze e add cc </t>
  </si>
  <si>
    <t>7649/G</t>
  </si>
  <si>
    <t>ECO ERIDANIA SPA</t>
  </si>
  <si>
    <t>Eventi live srl Unipersonale</t>
  </si>
  <si>
    <t>Datamarket srl</t>
  </si>
  <si>
    <t>138PR</t>
  </si>
  <si>
    <t>146PR</t>
  </si>
  <si>
    <t>148PR</t>
  </si>
  <si>
    <t>147PR</t>
  </si>
  <si>
    <t>145PR</t>
  </si>
  <si>
    <t>160PR</t>
  </si>
  <si>
    <t>159PR</t>
  </si>
  <si>
    <t>8PR</t>
  </si>
  <si>
    <t>13PR</t>
  </si>
  <si>
    <t>12PR</t>
  </si>
  <si>
    <t>11PR</t>
  </si>
  <si>
    <t>9PR</t>
  </si>
  <si>
    <t>10PR</t>
  </si>
  <si>
    <t>20PR</t>
  </si>
  <si>
    <t>1178/21</t>
  </si>
  <si>
    <t>59938/2021</t>
  </si>
  <si>
    <t>Acca Software</t>
  </si>
  <si>
    <t>Cpl Concordia Soc. coop. A.r.l.</t>
  </si>
  <si>
    <t xml:space="preserve">Gastech Instruments </t>
  </si>
  <si>
    <t>50/E/21</t>
  </si>
  <si>
    <t>Isidata s.r.l.</t>
  </si>
  <si>
    <t>Euro Impianti Idrotermici</t>
  </si>
  <si>
    <t>85/2021/08</t>
  </si>
  <si>
    <t>Zenner gas srl</t>
  </si>
  <si>
    <t>ENGINEERING INGEGNERIA INFORMATICA S.P.A.</t>
  </si>
  <si>
    <t>0020015284</t>
  </si>
  <si>
    <t>0020019008</t>
  </si>
  <si>
    <t>0020019009</t>
  </si>
  <si>
    <t>48696</t>
  </si>
  <si>
    <t>48343</t>
  </si>
  <si>
    <t>47828</t>
  </si>
  <si>
    <t>49397</t>
  </si>
  <si>
    <t>20/7</t>
  </si>
  <si>
    <t>Lab. Analisi Dr. Fioroni srl</t>
  </si>
  <si>
    <t>9</t>
  </si>
  <si>
    <t>Tinn srl</t>
  </si>
  <si>
    <t>0002100167</t>
  </si>
  <si>
    <t>2020931041</t>
  </si>
  <si>
    <t>72104467</t>
  </si>
  <si>
    <t>SGS ITALIA SPA</t>
  </si>
  <si>
    <t>AN02953267</t>
  </si>
  <si>
    <t>VODAFONE ITALIA SPA</t>
  </si>
  <si>
    <t>3086/20</t>
  </si>
  <si>
    <t>503721</t>
  </si>
  <si>
    <t>45777039630</t>
  </si>
  <si>
    <t>45777039631</t>
  </si>
  <si>
    <t>45777039632</t>
  </si>
  <si>
    <t>45777039633</t>
  </si>
  <si>
    <t>45777039634</t>
  </si>
  <si>
    <t>Liquigas spa</t>
  </si>
  <si>
    <t>0020015283</t>
  </si>
  <si>
    <t>0021001027</t>
  </si>
  <si>
    <t>0021001028</t>
  </si>
  <si>
    <t>8P00044820</t>
  </si>
  <si>
    <t>Tim spa</t>
  </si>
  <si>
    <t>8P00044943</t>
  </si>
  <si>
    <t>8P00045153</t>
  </si>
  <si>
    <t>8P00044121</t>
  </si>
  <si>
    <t>8P00043930</t>
  </si>
  <si>
    <t>7X00750339</t>
  </si>
  <si>
    <t>7X00805395</t>
  </si>
  <si>
    <t>00108893</t>
  </si>
  <si>
    <t>00108892</t>
  </si>
  <si>
    <t>00120936</t>
  </si>
  <si>
    <t>Wex europe services srl</t>
  </si>
  <si>
    <t>216000251113</t>
  </si>
  <si>
    <t>32</t>
  </si>
  <si>
    <t>ASS. ASS.COM TORANO PAESE DEL GUSTO</t>
  </si>
  <si>
    <t>2041/21000571</t>
  </si>
  <si>
    <t>Myo spa</t>
  </si>
  <si>
    <t>2H21001806</t>
  </si>
  <si>
    <t>Wind tre</t>
  </si>
  <si>
    <t>2021T000297381</t>
  </si>
  <si>
    <t xml:space="preserve">ASS. ASSCOMM TORANO </t>
  </si>
  <si>
    <t>2041/210000571</t>
  </si>
  <si>
    <t>Coprim</t>
  </si>
  <si>
    <t>Demol scavi di Pedicone Pasqualino</t>
  </si>
  <si>
    <t>Nota credito</t>
  </si>
  <si>
    <t xml:space="preserve">Vivigas </t>
  </si>
  <si>
    <t>7071981</t>
  </si>
  <si>
    <t>Nexi Payments</t>
  </si>
  <si>
    <t>67118515070801</t>
  </si>
  <si>
    <t>412100304366</t>
  </si>
  <si>
    <t>ILLUMIA SPA</t>
  </si>
  <si>
    <t>900010531/D</t>
  </si>
  <si>
    <t>Autostrade per l'italia</t>
  </si>
  <si>
    <t>900011522/T</t>
  </si>
  <si>
    <t>93PR</t>
  </si>
  <si>
    <t>94PR</t>
  </si>
  <si>
    <t>105PR</t>
  </si>
  <si>
    <t>106PR</t>
  </si>
  <si>
    <t>107PR</t>
  </si>
  <si>
    <t>108PR</t>
  </si>
  <si>
    <t>119PR</t>
  </si>
  <si>
    <t>120PR</t>
  </si>
  <si>
    <t>121PR</t>
  </si>
  <si>
    <t>AL00187279</t>
  </si>
  <si>
    <t>Italiaonline spa</t>
  </si>
  <si>
    <t>Energy only spa</t>
  </si>
  <si>
    <t>Engineering spa</t>
  </si>
  <si>
    <t>Sicuritalia spa</t>
  </si>
  <si>
    <t>8p00044356</t>
  </si>
  <si>
    <t>€ 462, 65non rimetterla a giugno perche ord è del 31 maggio 2021</t>
  </si>
  <si>
    <t xml:space="preserve">28,28 rimb nota cred. Non è compresa negli ord. Fatta con bonficio normale </t>
  </si>
  <si>
    <t>2h21002593</t>
  </si>
  <si>
    <t>28/0472021</t>
  </si>
  <si>
    <t>2021t000416239</t>
  </si>
  <si>
    <t>inserire le fatture poliservice pagate con la compensazione ( perché il  cugino di moira germano ha detto che il programma prevede anche la data di compensazione come data di pag. to.)</t>
  </si>
  <si>
    <t>AN06915815</t>
  </si>
  <si>
    <t>56PR</t>
  </si>
  <si>
    <t>57PR</t>
  </si>
  <si>
    <t>data pag viola fatt Poliserviservice compensate</t>
  </si>
  <si>
    <t>70PR</t>
  </si>
  <si>
    <t>71PR</t>
  </si>
  <si>
    <t>72PR</t>
  </si>
  <si>
    <t>73PR</t>
  </si>
  <si>
    <t>74PR</t>
  </si>
  <si>
    <t>88PR</t>
  </si>
  <si>
    <t>89PR</t>
  </si>
  <si>
    <t>90PR</t>
  </si>
  <si>
    <t>91PR</t>
  </si>
  <si>
    <t>92PR</t>
  </si>
  <si>
    <t>75PR</t>
  </si>
  <si>
    <t>00160561</t>
  </si>
  <si>
    <t>00160560</t>
  </si>
  <si>
    <t>900014596/T</t>
  </si>
  <si>
    <t>9000013526/D</t>
  </si>
  <si>
    <t>Soc. Autostrade spa</t>
  </si>
  <si>
    <t>PA143</t>
  </si>
  <si>
    <t>Mad Italia spa</t>
  </si>
  <si>
    <t>Express delivery srl</t>
  </si>
  <si>
    <t>1587R</t>
  </si>
  <si>
    <t>Val Motor's srl</t>
  </si>
  <si>
    <t>D'Alessandro gas srl</t>
  </si>
  <si>
    <t>0021004690</t>
  </si>
  <si>
    <t>0021004691</t>
  </si>
  <si>
    <t>0021006716</t>
  </si>
  <si>
    <t>0021006715</t>
  </si>
  <si>
    <t>0005954531</t>
  </si>
  <si>
    <t>Opera srl</t>
  </si>
  <si>
    <t>8201046830</t>
  </si>
  <si>
    <t>Rete ferroviaria italiana spa - soc. con socio unico</t>
  </si>
  <si>
    <t>9117005181</t>
  </si>
  <si>
    <t>Autolavaggio Riccioni Giammario</t>
  </si>
  <si>
    <t>1</t>
  </si>
  <si>
    <t>524</t>
  </si>
  <si>
    <t>Utiliteam Co.srl</t>
  </si>
  <si>
    <t>Zazzetta gabriele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</si>
</sst>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10]dd\/mm\/yyyy"/>
    <numFmt numFmtId="165" formatCode="0_);\(0\)"/>
    <numFmt numFmtId="166" formatCode="\ dd\/mm\/yyyy"/>
    <numFmt numFmtId="167" formatCode="_-* #,##0.00\ [$€-410]_-;\-* #,##0.00\ [$€-410]_-;_-* &quot;-&quot;??\ [$€-410]_-;_-@_-"/>
    <numFmt numFmtId="168" formatCode="#,##0.0000_ ;\-#,##0.0000\ "/>
    <numFmt numFmtId="169" formatCode="[$€ -410]* 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rgb="FF7030A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name val="Calibri"/>
      <family val="2"/>
      <scheme val="minor"/>
    </font>
    <font>
      <sz val="8"/>
      <color rgb="FF002060"/>
      <name val="Calibri"/>
      <family val="2"/>
      <scheme val="minor"/>
    </font>
    <font>
      <sz val="8"/>
      <name val="Arial"/>
      <family val="2"/>
    </font>
    <font>
      <sz val="8"/>
      <color rgb="FF002060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167" fontId="1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7" fontId="4" fillId="3" borderId="1" xfId="0" applyNumberFormat="1" applyFont="1" applyFill="1" applyBorder="1" applyAlignment="1">
      <alignment horizontal="right" vertical="top"/>
    </xf>
    <xf numFmtId="4" fontId="1" fillId="0" borderId="0" xfId="0" applyNumberFormat="1" applyFont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65" fontId="7" fillId="0" borderId="0" xfId="0" applyNumberFormat="1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66" fontId="7" fillId="0" borderId="0" xfId="0" applyNumberFormat="1" applyFont="1" applyAlignment="1">
      <alignment vertical="top"/>
    </xf>
    <xf numFmtId="167" fontId="6" fillId="0" borderId="1" xfId="0" applyNumberFormat="1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right" vertical="top"/>
    </xf>
    <xf numFmtId="167" fontId="4" fillId="2" borderId="1" xfId="0" applyNumberFormat="1" applyFont="1" applyFill="1" applyBorder="1" applyAlignment="1">
      <alignment horizontal="right" vertical="top"/>
    </xf>
    <xf numFmtId="167" fontId="6" fillId="0" borderId="0" xfId="0" applyNumberFormat="1" applyFont="1" applyAlignment="1">
      <alignment horizontal="center" vertical="top" wrapText="1"/>
    </xf>
    <xf numFmtId="167" fontId="4" fillId="0" borderId="0" xfId="0" applyNumberFormat="1" applyFont="1" applyAlignment="1">
      <alignment horizontal="right" vertical="top"/>
    </xf>
    <xf numFmtId="167" fontId="7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165" fontId="11" fillId="0" borderId="1" xfId="0" applyNumberFormat="1" applyFont="1" applyBorder="1" applyAlignment="1">
      <alignment vertical="top"/>
    </xf>
    <xf numFmtId="166" fontId="11" fillId="0" borderId="1" xfId="0" applyNumberFormat="1" applyFont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166" fontId="3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right" vertical="top"/>
    </xf>
    <xf numFmtId="166" fontId="12" fillId="0" borderId="1" xfId="0" applyNumberFormat="1" applyFont="1" applyBorder="1" applyAlignment="1">
      <alignment horizontal="right" vertical="top"/>
    </xf>
    <xf numFmtId="169" fontId="12" fillId="0" borderId="1" xfId="0" applyNumberFormat="1" applyFont="1" applyBorder="1" applyAlignment="1">
      <alignment vertical="top"/>
    </xf>
    <xf numFmtId="14" fontId="4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/>
    </xf>
    <xf numFmtId="14" fontId="13" fillId="0" borderId="1" xfId="0" applyNumberFormat="1" applyFont="1" applyBorder="1" applyAlignment="1">
      <alignment horizontal="center" vertical="top" wrapText="1"/>
    </xf>
    <xf numFmtId="167" fontId="13" fillId="0" borderId="0" xfId="0" applyNumberFormat="1" applyFont="1" applyAlignment="1">
      <alignment horizontal="center" vertical="top" wrapText="1"/>
    </xf>
    <xf numFmtId="0" fontId="11" fillId="0" borderId="1" xfId="0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166" fontId="3" fillId="0" borderId="2" xfId="0" applyNumberFormat="1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167" fontId="4" fillId="0" borderId="0" xfId="0" applyNumberFormat="1" applyFont="1" applyBorder="1" applyAlignment="1">
      <alignment horizontal="right" vertical="top"/>
    </xf>
    <xf numFmtId="0" fontId="3" fillId="0" borderId="3" xfId="0" applyFont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7" fontId="14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/>
    </xf>
    <xf numFmtId="164" fontId="16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167" fontId="16" fillId="0" borderId="1" xfId="0" applyNumberFormat="1" applyFont="1" applyBorder="1" applyAlignment="1">
      <alignment horizontal="right" vertical="top"/>
    </xf>
    <xf numFmtId="14" fontId="14" fillId="0" borderId="1" xfId="0" applyNumberFormat="1" applyFont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center" vertical="top"/>
    </xf>
    <xf numFmtId="1" fontId="16" fillId="0" borderId="1" xfId="0" applyNumberFormat="1" applyFont="1" applyBorder="1" applyAlignment="1">
      <alignment horizontal="left" vertical="top"/>
    </xf>
    <xf numFmtId="167" fontId="16" fillId="3" borderId="1" xfId="0" applyNumberFormat="1" applyFont="1" applyFill="1" applyBorder="1" applyAlignment="1">
      <alignment horizontal="right" vertical="top"/>
    </xf>
    <xf numFmtId="1" fontId="1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/>
    </xf>
    <xf numFmtId="49" fontId="14" fillId="0" borderId="1" xfId="0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/>
    </xf>
    <xf numFmtId="166" fontId="18" fillId="0" borderId="1" xfId="0" applyNumberFormat="1" applyFont="1" applyBorder="1" applyAlignment="1">
      <alignment vertical="top"/>
    </xf>
    <xf numFmtId="167" fontId="18" fillId="0" borderId="1" xfId="0" applyNumberFormat="1" applyFont="1" applyBorder="1" applyAlignment="1">
      <alignment vertical="top"/>
    </xf>
    <xf numFmtId="49" fontId="18" fillId="0" borderId="1" xfId="0" applyNumberFormat="1" applyFont="1" applyBorder="1" applyAlignment="1">
      <alignment horizontal="left" vertical="top"/>
    </xf>
    <xf numFmtId="1" fontId="18" fillId="0" borderId="1" xfId="0" applyNumberFormat="1" applyFont="1" applyBorder="1" applyAlignment="1">
      <alignment horizontal="left" vertical="top"/>
    </xf>
    <xf numFmtId="1" fontId="16" fillId="2" borderId="1" xfId="0" applyNumberFormat="1" applyFont="1" applyFill="1" applyBorder="1" applyAlignment="1">
      <alignment horizontal="left" vertical="top"/>
    </xf>
    <xf numFmtId="164" fontId="16" fillId="2" borderId="1" xfId="0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/>
    </xf>
    <xf numFmtId="167" fontId="16" fillId="2" borderId="1" xfId="0" applyNumberFormat="1" applyFont="1" applyFill="1" applyBorder="1" applyAlignment="1">
      <alignment horizontal="right" vertical="top"/>
    </xf>
    <xf numFmtId="14" fontId="14" fillId="2" borderId="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67" fontId="14" fillId="0" borderId="0" xfId="0" applyNumberFormat="1" applyFont="1" applyAlignment="1">
      <alignment horizontal="center" vertical="top" wrapText="1"/>
    </xf>
    <xf numFmtId="1" fontId="16" fillId="0" borderId="0" xfId="0" applyNumberFormat="1" applyFont="1" applyAlignment="1">
      <alignment horizontal="left" vertical="top"/>
    </xf>
    <xf numFmtId="164" fontId="16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167" fontId="16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166" fontId="18" fillId="0" borderId="0" xfId="0" applyNumberFormat="1" applyFont="1" applyAlignment="1">
      <alignment vertical="top"/>
    </xf>
    <xf numFmtId="167" fontId="18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 wrapText="1"/>
    </xf>
    <xf numFmtId="4" fontId="21" fillId="0" borderId="0" xfId="0" applyNumberFormat="1" applyFont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abSelected="1" workbookViewId="0">
      <pane ySplit="1" topLeftCell="A152" activePane="bottomLeft" state="frozen"/>
      <selection pane="bottomLeft" activeCell="K158" sqref="K158"/>
    </sheetView>
  </sheetViews>
  <sheetFormatPr defaultRowHeight="15" x14ac:dyDescent="0.25"/>
  <cols>
    <col min="1" max="1" width="18.140625" style="109" bestFit="1" customWidth="1"/>
    <col min="2" max="2" width="11.85546875" style="109" bestFit="1" customWidth="1"/>
    <col min="3" max="3" width="10.7109375" style="110" customWidth="1"/>
    <col min="4" max="4" width="24.42578125" style="109" customWidth="1"/>
    <col min="5" max="5" width="14.28515625" style="111" customWidth="1"/>
    <col min="6" max="6" width="13.5703125" style="109" bestFit="1" customWidth="1"/>
    <col min="7" max="7" width="15.5703125" style="109" bestFit="1" customWidth="1"/>
    <col min="9" max="9" width="17.85546875" customWidth="1"/>
    <col min="13" max="13" width="11.5703125" bestFit="1" customWidth="1"/>
  </cols>
  <sheetData>
    <row r="1" spans="1:9" ht="80.25" customHeight="1" x14ac:dyDescent="0.25">
      <c r="A1" s="82" t="s">
        <v>0</v>
      </c>
      <c r="B1" s="82" t="s">
        <v>1</v>
      </c>
      <c r="C1" s="83" t="s">
        <v>2</v>
      </c>
      <c r="D1" s="82" t="s">
        <v>3</v>
      </c>
      <c r="E1" s="84" t="s">
        <v>29</v>
      </c>
      <c r="F1" s="82" t="s">
        <v>30</v>
      </c>
      <c r="G1" s="82" t="s">
        <v>31</v>
      </c>
    </row>
    <row r="2" spans="1:9" x14ac:dyDescent="0.25">
      <c r="A2" s="85" t="s">
        <v>6</v>
      </c>
      <c r="B2" s="86" t="s">
        <v>7</v>
      </c>
      <c r="C2" s="87" t="s">
        <v>4</v>
      </c>
      <c r="D2" s="85" t="s">
        <v>5</v>
      </c>
      <c r="E2" s="88">
        <v>1716</v>
      </c>
      <c r="F2" s="89">
        <v>44135</v>
      </c>
      <c r="G2" s="89">
        <v>44201</v>
      </c>
    </row>
    <row r="3" spans="1:9" x14ac:dyDescent="0.25">
      <c r="A3" s="85" t="s">
        <v>8</v>
      </c>
      <c r="B3" s="86" t="s">
        <v>7</v>
      </c>
      <c r="C3" s="87" t="s">
        <v>4</v>
      </c>
      <c r="D3" s="85" t="s">
        <v>5</v>
      </c>
      <c r="E3" s="88">
        <v>3603.6</v>
      </c>
      <c r="F3" s="89">
        <v>44135</v>
      </c>
      <c r="G3" s="89">
        <v>44201</v>
      </c>
    </row>
    <row r="4" spans="1:9" x14ac:dyDescent="0.25">
      <c r="A4" s="85" t="s">
        <v>9</v>
      </c>
      <c r="B4" s="86" t="s">
        <v>7</v>
      </c>
      <c r="C4" s="87" t="s">
        <v>4</v>
      </c>
      <c r="D4" s="85" t="s">
        <v>5</v>
      </c>
      <c r="E4" s="88">
        <v>1944.8</v>
      </c>
      <c r="F4" s="89">
        <v>44135</v>
      </c>
      <c r="G4" s="89">
        <v>44201</v>
      </c>
    </row>
    <row r="5" spans="1:9" x14ac:dyDescent="0.25">
      <c r="A5" s="85" t="s">
        <v>10</v>
      </c>
      <c r="B5" s="86" t="s">
        <v>7</v>
      </c>
      <c r="C5" s="87" t="s">
        <v>4</v>
      </c>
      <c r="D5" s="85" t="s">
        <v>5</v>
      </c>
      <c r="E5" s="88">
        <v>2202.1999999999998</v>
      </c>
      <c r="F5" s="89">
        <v>44135</v>
      </c>
      <c r="G5" s="89">
        <v>44201</v>
      </c>
    </row>
    <row r="6" spans="1:9" x14ac:dyDescent="0.25">
      <c r="A6" s="85">
        <v>45777025269</v>
      </c>
      <c r="B6" s="86" t="s">
        <v>7</v>
      </c>
      <c r="C6" s="87" t="s">
        <v>4</v>
      </c>
      <c r="D6" s="85" t="s">
        <v>5</v>
      </c>
      <c r="E6" s="88">
        <v>1430</v>
      </c>
      <c r="F6" s="89">
        <v>44135</v>
      </c>
      <c r="G6" s="89">
        <v>44201</v>
      </c>
    </row>
    <row r="7" spans="1:9" x14ac:dyDescent="0.25">
      <c r="A7" s="85">
        <v>45777028381</v>
      </c>
      <c r="B7" s="86">
        <v>44104</v>
      </c>
      <c r="C7" s="87" t="s">
        <v>4</v>
      </c>
      <c r="D7" s="85" t="s">
        <v>5</v>
      </c>
      <c r="E7" s="88">
        <v>933.5</v>
      </c>
      <c r="F7" s="89">
        <v>44165</v>
      </c>
      <c r="G7" s="89">
        <v>44201</v>
      </c>
    </row>
    <row r="8" spans="1:9" x14ac:dyDescent="0.25">
      <c r="A8" s="85">
        <v>45777028380</v>
      </c>
      <c r="B8" s="86">
        <v>44104</v>
      </c>
      <c r="C8" s="87" t="s">
        <v>4</v>
      </c>
      <c r="D8" s="85" t="s">
        <v>5</v>
      </c>
      <c r="E8" s="88">
        <v>743.6</v>
      </c>
      <c r="F8" s="89">
        <v>44165</v>
      </c>
      <c r="G8" s="89">
        <v>44201</v>
      </c>
      <c r="I8" s="12"/>
    </row>
    <row r="9" spans="1:9" x14ac:dyDescent="0.25">
      <c r="A9" s="85">
        <v>206001038480</v>
      </c>
      <c r="B9" s="86" t="s">
        <v>152</v>
      </c>
      <c r="C9" s="87" t="s">
        <v>4</v>
      </c>
      <c r="D9" s="85" t="s">
        <v>44</v>
      </c>
      <c r="E9" s="88">
        <v>1244.4000000000001</v>
      </c>
      <c r="F9" s="90">
        <v>44203</v>
      </c>
      <c r="G9" s="89">
        <v>44203</v>
      </c>
    </row>
    <row r="10" spans="1:9" x14ac:dyDescent="0.25">
      <c r="A10" s="91">
        <v>206001091901</v>
      </c>
      <c r="B10" s="86">
        <v>44187</v>
      </c>
      <c r="C10" s="87" t="s">
        <v>4</v>
      </c>
      <c r="D10" s="85" t="s">
        <v>21</v>
      </c>
      <c r="E10" s="88">
        <v>317.02999999999997</v>
      </c>
      <c r="F10" s="89">
        <v>44208</v>
      </c>
      <c r="G10" s="89">
        <v>44208</v>
      </c>
    </row>
    <row r="11" spans="1:9" x14ac:dyDescent="0.25">
      <c r="A11" s="91"/>
      <c r="B11" s="86"/>
      <c r="C11" s="87"/>
      <c r="D11" s="85" t="s">
        <v>45</v>
      </c>
      <c r="E11" s="88">
        <v>59.26</v>
      </c>
      <c r="F11" s="89">
        <v>44210</v>
      </c>
      <c r="G11" s="89">
        <v>44210</v>
      </c>
    </row>
    <row r="12" spans="1:9" x14ac:dyDescent="0.25">
      <c r="A12" s="91" t="s">
        <v>23</v>
      </c>
      <c r="B12" s="86">
        <v>44186</v>
      </c>
      <c r="C12" s="87" t="s">
        <v>4</v>
      </c>
      <c r="D12" s="85" t="s">
        <v>147</v>
      </c>
      <c r="E12" s="88">
        <v>27.9</v>
      </c>
      <c r="F12" s="89">
        <v>44211</v>
      </c>
      <c r="G12" s="89">
        <v>44211</v>
      </c>
    </row>
    <row r="13" spans="1:9" x14ac:dyDescent="0.25">
      <c r="A13" s="85">
        <v>1000054397</v>
      </c>
      <c r="B13" s="86">
        <v>43760</v>
      </c>
      <c r="C13" s="87" t="s">
        <v>4</v>
      </c>
      <c r="D13" s="85" t="s">
        <v>20</v>
      </c>
      <c r="E13" s="88">
        <v>213</v>
      </c>
      <c r="F13" s="89">
        <v>44156</v>
      </c>
      <c r="G13" s="89">
        <v>44216</v>
      </c>
    </row>
    <row r="14" spans="1:9" x14ac:dyDescent="0.25">
      <c r="A14" s="91" t="s">
        <v>24</v>
      </c>
      <c r="B14" s="86">
        <v>44186</v>
      </c>
      <c r="C14" s="87" t="s">
        <v>4</v>
      </c>
      <c r="D14" s="85" t="s">
        <v>56</v>
      </c>
      <c r="E14" s="88">
        <v>21.66</v>
      </c>
      <c r="F14" s="89">
        <v>44216</v>
      </c>
      <c r="G14" s="89">
        <v>44216</v>
      </c>
    </row>
    <row r="15" spans="1:9" x14ac:dyDescent="0.25">
      <c r="A15" s="85" t="s">
        <v>11</v>
      </c>
      <c r="B15" s="86">
        <v>43767</v>
      </c>
      <c r="C15" s="87" t="s">
        <v>4</v>
      </c>
      <c r="D15" s="85" t="s">
        <v>12</v>
      </c>
      <c r="E15" s="88">
        <v>36</v>
      </c>
      <c r="F15" s="90">
        <v>43767</v>
      </c>
      <c r="G15" s="89">
        <v>44217</v>
      </c>
    </row>
    <row r="16" spans="1:9" x14ac:dyDescent="0.25">
      <c r="A16" s="85" t="s">
        <v>13</v>
      </c>
      <c r="B16" s="86">
        <v>43818</v>
      </c>
      <c r="C16" s="87" t="s">
        <v>4</v>
      </c>
      <c r="D16" s="85" t="s">
        <v>12</v>
      </c>
      <c r="E16" s="88">
        <v>35.200000000000003</v>
      </c>
      <c r="F16" s="90">
        <v>43818</v>
      </c>
      <c r="G16" s="89">
        <v>44217</v>
      </c>
    </row>
    <row r="17" spans="1:9" x14ac:dyDescent="0.25">
      <c r="A17" s="85" t="s">
        <v>14</v>
      </c>
      <c r="B17" s="86">
        <v>43892</v>
      </c>
      <c r="C17" s="87" t="s">
        <v>4</v>
      </c>
      <c r="D17" s="85" t="s">
        <v>12</v>
      </c>
      <c r="E17" s="88">
        <v>35.200000000000003</v>
      </c>
      <c r="F17" s="90">
        <v>43892</v>
      </c>
      <c r="G17" s="89">
        <v>44217</v>
      </c>
      <c r="I17" s="12"/>
    </row>
    <row r="18" spans="1:9" x14ac:dyDescent="0.25">
      <c r="A18" s="85" t="s">
        <v>15</v>
      </c>
      <c r="B18" s="86">
        <v>43983</v>
      </c>
      <c r="C18" s="87" t="s">
        <v>4</v>
      </c>
      <c r="D18" s="85" t="s">
        <v>12</v>
      </c>
      <c r="E18" s="88">
        <v>41.2</v>
      </c>
      <c r="F18" s="90">
        <v>43983</v>
      </c>
      <c r="G18" s="89">
        <v>44217</v>
      </c>
      <c r="I18" s="12"/>
    </row>
    <row r="19" spans="1:9" x14ac:dyDescent="0.25">
      <c r="A19" s="85" t="s">
        <v>16</v>
      </c>
      <c r="B19" s="86">
        <v>44043</v>
      </c>
      <c r="C19" s="87" t="s">
        <v>4</v>
      </c>
      <c r="D19" s="85" t="s">
        <v>12</v>
      </c>
      <c r="E19" s="88">
        <v>52.8</v>
      </c>
      <c r="F19" s="90">
        <v>44043</v>
      </c>
      <c r="G19" s="89">
        <v>44217</v>
      </c>
    </row>
    <row r="20" spans="1:9" x14ac:dyDescent="0.25">
      <c r="A20" s="85" t="s">
        <v>17</v>
      </c>
      <c r="B20" s="86">
        <v>44135</v>
      </c>
      <c r="C20" s="87" t="s">
        <v>4</v>
      </c>
      <c r="D20" s="85" t="s">
        <v>12</v>
      </c>
      <c r="E20" s="88">
        <v>52.8</v>
      </c>
      <c r="F20" s="90">
        <v>44135</v>
      </c>
      <c r="G20" s="89">
        <v>44217</v>
      </c>
    </row>
    <row r="21" spans="1:9" x14ac:dyDescent="0.25">
      <c r="A21" s="91">
        <v>206001091899</v>
      </c>
      <c r="B21" s="86">
        <v>44187</v>
      </c>
      <c r="C21" s="87" t="s">
        <v>4</v>
      </c>
      <c r="D21" s="85" t="s">
        <v>44</v>
      </c>
      <c r="E21" s="88">
        <v>260.18</v>
      </c>
      <c r="F21" s="89">
        <v>44217</v>
      </c>
      <c r="G21" s="89">
        <v>44217</v>
      </c>
    </row>
    <row r="22" spans="1:9" x14ac:dyDescent="0.25">
      <c r="A22" s="91">
        <v>206001091898</v>
      </c>
      <c r="B22" s="86">
        <v>44187</v>
      </c>
      <c r="C22" s="87" t="s">
        <v>4</v>
      </c>
      <c r="D22" s="85" t="s">
        <v>44</v>
      </c>
      <c r="E22" s="88">
        <v>284.63</v>
      </c>
      <c r="F22" s="89">
        <v>43851</v>
      </c>
      <c r="G22" s="89">
        <v>44217</v>
      </c>
    </row>
    <row r="23" spans="1:9" x14ac:dyDescent="0.25">
      <c r="A23" s="91" t="s">
        <v>27</v>
      </c>
      <c r="B23" s="86">
        <v>43640</v>
      </c>
      <c r="C23" s="87" t="s">
        <v>4</v>
      </c>
      <c r="D23" s="85" t="s">
        <v>26</v>
      </c>
      <c r="E23" s="88">
        <v>185</v>
      </c>
      <c r="F23" s="89">
        <v>43670</v>
      </c>
      <c r="G23" s="89">
        <v>44218</v>
      </c>
    </row>
    <row r="24" spans="1:9" x14ac:dyDescent="0.25">
      <c r="A24" s="85" t="s">
        <v>18</v>
      </c>
      <c r="B24" s="86">
        <v>43962</v>
      </c>
      <c r="C24" s="87" t="s">
        <v>4</v>
      </c>
      <c r="D24" s="85" t="s">
        <v>19</v>
      </c>
      <c r="E24" s="88">
        <v>391</v>
      </c>
      <c r="F24" s="89">
        <v>43993</v>
      </c>
      <c r="G24" s="89">
        <v>44221</v>
      </c>
    </row>
    <row r="25" spans="1:9" x14ac:dyDescent="0.25">
      <c r="A25" s="91">
        <v>671880250000116</v>
      </c>
      <c r="B25" s="86">
        <v>44201</v>
      </c>
      <c r="C25" s="87" t="s">
        <v>4</v>
      </c>
      <c r="D25" s="85" t="s">
        <v>34</v>
      </c>
      <c r="E25" s="88">
        <v>94.35</v>
      </c>
      <c r="F25" s="89">
        <v>44221</v>
      </c>
      <c r="G25" s="89">
        <v>44221</v>
      </c>
    </row>
    <row r="26" spans="1:9" x14ac:dyDescent="0.25">
      <c r="A26" s="91">
        <v>671165300752316</v>
      </c>
      <c r="B26" s="86">
        <v>44201</v>
      </c>
      <c r="C26" s="87" t="s">
        <v>4</v>
      </c>
      <c r="D26" s="85" t="s">
        <v>34</v>
      </c>
      <c r="E26" s="88">
        <v>169.6</v>
      </c>
      <c r="F26" s="89">
        <v>44221</v>
      </c>
      <c r="G26" s="89">
        <v>44221</v>
      </c>
    </row>
    <row r="27" spans="1:9" x14ac:dyDescent="0.25">
      <c r="A27" s="91">
        <v>670265041109013</v>
      </c>
      <c r="B27" s="86">
        <v>44201</v>
      </c>
      <c r="C27" s="87" t="s">
        <v>4</v>
      </c>
      <c r="D27" s="85" t="s">
        <v>34</v>
      </c>
      <c r="E27" s="88">
        <v>80.64</v>
      </c>
      <c r="F27" s="89">
        <v>44221</v>
      </c>
      <c r="G27" s="89">
        <v>44221</v>
      </c>
    </row>
    <row r="28" spans="1:9" x14ac:dyDescent="0.25">
      <c r="A28" s="91">
        <v>67024525074011</v>
      </c>
      <c r="B28" s="86">
        <v>44201</v>
      </c>
      <c r="C28" s="87" t="s">
        <v>4</v>
      </c>
      <c r="D28" s="85" t="s">
        <v>34</v>
      </c>
      <c r="E28" s="88">
        <v>170.2</v>
      </c>
      <c r="F28" s="89">
        <v>44221</v>
      </c>
      <c r="G28" s="89">
        <v>44221</v>
      </c>
    </row>
    <row r="29" spans="1:9" x14ac:dyDescent="0.25">
      <c r="A29" s="91">
        <v>670245061119018</v>
      </c>
      <c r="B29" s="86">
        <v>44201</v>
      </c>
      <c r="C29" s="87" t="s">
        <v>4</v>
      </c>
      <c r="D29" s="85" t="s">
        <v>34</v>
      </c>
      <c r="E29" s="88">
        <v>91.27</v>
      </c>
      <c r="F29" s="89">
        <v>44221</v>
      </c>
      <c r="G29" s="89">
        <v>44221</v>
      </c>
    </row>
    <row r="30" spans="1:9" x14ac:dyDescent="0.25">
      <c r="A30" s="91">
        <v>7001408</v>
      </c>
      <c r="B30" s="86">
        <v>44214</v>
      </c>
      <c r="C30" s="87" t="s">
        <v>4</v>
      </c>
      <c r="D30" s="85" t="s">
        <v>25</v>
      </c>
      <c r="E30" s="88">
        <v>75</v>
      </c>
      <c r="F30" s="89">
        <v>44223</v>
      </c>
      <c r="G30" s="89">
        <v>44223</v>
      </c>
    </row>
    <row r="31" spans="1:9" x14ac:dyDescent="0.25">
      <c r="A31" s="91">
        <v>5087</v>
      </c>
      <c r="B31" s="86">
        <v>44019</v>
      </c>
      <c r="C31" s="87" t="s">
        <v>4</v>
      </c>
      <c r="D31" s="85" t="s">
        <v>28</v>
      </c>
      <c r="E31" s="88">
        <v>50</v>
      </c>
      <c r="F31" s="89">
        <v>44074</v>
      </c>
      <c r="G31" s="89">
        <v>44223</v>
      </c>
    </row>
    <row r="32" spans="1:9" x14ac:dyDescent="0.25">
      <c r="A32" s="91">
        <v>2020909497</v>
      </c>
      <c r="B32" s="86">
        <v>43913</v>
      </c>
      <c r="C32" s="87" t="s">
        <v>4</v>
      </c>
      <c r="D32" s="85" t="s">
        <v>88</v>
      </c>
      <c r="E32" s="88">
        <v>700</v>
      </c>
      <c r="F32" s="89">
        <v>43973</v>
      </c>
      <c r="G32" s="89">
        <v>44225</v>
      </c>
    </row>
    <row r="33" spans="1:9" x14ac:dyDescent="0.25">
      <c r="A33" s="91">
        <v>2020912357</v>
      </c>
      <c r="B33" s="86">
        <v>43944</v>
      </c>
      <c r="C33" s="87" t="s">
        <v>4</v>
      </c>
      <c r="D33" s="85" t="s">
        <v>88</v>
      </c>
      <c r="E33" s="88">
        <v>7500</v>
      </c>
      <c r="F33" s="89">
        <v>44004</v>
      </c>
      <c r="G33" s="89">
        <v>44225</v>
      </c>
    </row>
    <row r="34" spans="1:9" x14ac:dyDescent="0.25">
      <c r="A34" s="91">
        <v>2020915038</v>
      </c>
      <c r="B34" s="86">
        <v>43976</v>
      </c>
      <c r="C34" s="87" t="s">
        <v>4</v>
      </c>
      <c r="D34" s="85" t="s">
        <v>88</v>
      </c>
      <c r="E34" s="88">
        <v>5950</v>
      </c>
      <c r="F34" s="89">
        <v>44036</v>
      </c>
      <c r="G34" s="89">
        <v>44225</v>
      </c>
      <c r="I34" s="12"/>
    </row>
    <row r="35" spans="1:9" x14ac:dyDescent="0.25">
      <c r="A35" s="91">
        <v>3</v>
      </c>
      <c r="B35" s="86">
        <v>44016</v>
      </c>
      <c r="C35" s="87" t="s">
        <v>4</v>
      </c>
      <c r="D35" s="85" t="s">
        <v>84</v>
      </c>
      <c r="E35" s="88">
        <v>6084</v>
      </c>
      <c r="F35" s="89">
        <v>44016</v>
      </c>
      <c r="G35" s="89">
        <v>44225</v>
      </c>
      <c r="I35" s="12"/>
    </row>
    <row r="36" spans="1:9" x14ac:dyDescent="0.25">
      <c r="A36" s="91">
        <v>1</v>
      </c>
      <c r="B36" s="86">
        <v>44203</v>
      </c>
      <c r="C36" s="87" t="s">
        <v>4</v>
      </c>
      <c r="D36" s="85" t="s">
        <v>36</v>
      </c>
      <c r="E36" s="88">
        <v>1562</v>
      </c>
      <c r="F36" s="89">
        <v>44203</v>
      </c>
      <c r="G36" s="89">
        <v>44225</v>
      </c>
    </row>
    <row r="37" spans="1:9" x14ac:dyDescent="0.25">
      <c r="A37" s="91">
        <v>604067</v>
      </c>
      <c r="B37" s="86">
        <v>44196</v>
      </c>
      <c r="C37" s="87" t="s">
        <v>4</v>
      </c>
      <c r="D37" s="85" t="s">
        <v>22</v>
      </c>
      <c r="E37" s="88">
        <v>22.14</v>
      </c>
      <c r="F37" s="89">
        <v>44228</v>
      </c>
      <c r="G37" s="89">
        <v>44228</v>
      </c>
    </row>
    <row r="38" spans="1:9" x14ac:dyDescent="0.25">
      <c r="A38" s="91">
        <v>210049693</v>
      </c>
      <c r="B38" s="86">
        <v>44207</v>
      </c>
      <c r="C38" s="87" t="s">
        <v>4</v>
      </c>
      <c r="D38" s="85" t="s">
        <v>37</v>
      </c>
      <c r="E38" s="88">
        <v>292.11</v>
      </c>
      <c r="F38" s="89">
        <v>44228</v>
      </c>
      <c r="G38" s="89">
        <v>44228</v>
      </c>
    </row>
    <row r="39" spans="1:9" x14ac:dyDescent="0.25">
      <c r="A39" s="91">
        <v>210049694</v>
      </c>
      <c r="B39" s="86">
        <v>44207</v>
      </c>
      <c r="C39" s="87" t="s">
        <v>4</v>
      </c>
      <c r="D39" s="85" t="s">
        <v>37</v>
      </c>
      <c r="E39" s="88">
        <v>166.86</v>
      </c>
      <c r="F39" s="89">
        <v>44228</v>
      </c>
      <c r="G39" s="89">
        <v>44228</v>
      </c>
    </row>
    <row r="40" spans="1:9" x14ac:dyDescent="0.25">
      <c r="A40" s="91">
        <v>7</v>
      </c>
      <c r="B40" s="86">
        <v>43964</v>
      </c>
      <c r="C40" s="87" t="s">
        <v>4</v>
      </c>
      <c r="D40" s="85" t="s">
        <v>38</v>
      </c>
      <c r="E40" s="92">
        <v>1903.2</v>
      </c>
      <c r="F40" s="89">
        <v>43964</v>
      </c>
      <c r="G40" s="89">
        <v>44230</v>
      </c>
    </row>
    <row r="41" spans="1:9" x14ac:dyDescent="0.25">
      <c r="A41" s="91">
        <v>20</v>
      </c>
      <c r="B41" s="86">
        <v>44129</v>
      </c>
      <c r="C41" s="87" t="s">
        <v>4</v>
      </c>
      <c r="D41" s="85" t="s">
        <v>38</v>
      </c>
      <c r="E41" s="92">
        <v>1903.2</v>
      </c>
      <c r="F41" s="89">
        <v>44129</v>
      </c>
      <c r="G41" s="89">
        <v>44230</v>
      </c>
    </row>
    <row r="42" spans="1:9" x14ac:dyDescent="0.25">
      <c r="A42" s="91">
        <v>26</v>
      </c>
      <c r="B42" s="86">
        <v>43997</v>
      </c>
      <c r="C42" s="87" t="s">
        <v>4</v>
      </c>
      <c r="D42" s="85" t="s">
        <v>61</v>
      </c>
      <c r="E42" s="88">
        <v>1300</v>
      </c>
      <c r="F42" s="89">
        <v>44027</v>
      </c>
      <c r="G42" s="89">
        <v>44230</v>
      </c>
    </row>
    <row r="43" spans="1:9" x14ac:dyDescent="0.25">
      <c r="A43" s="91">
        <v>117</v>
      </c>
      <c r="B43" s="86">
        <v>44104</v>
      </c>
      <c r="C43" s="87" t="s">
        <v>4</v>
      </c>
      <c r="D43" s="85" t="s">
        <v>61</v>
      </c>
      <c r="E43" s="88">
        <v>3000</v>
      </c>
      <c r="F43" s="89">
        <v>44135</v>
      </c>
      <c r="G43" s="89">
        <v>44230</v>
      </c>
    </row>
    <row r="44" spans="1:9" x14ac:dyDescent="0.25">
      <c r="A44" s="91">
        <v>733</v>
      </c>
      <c r="B44" s="86">
        <v>43677</v>
      </c>
      <c r="C44" s="87" t="s">
        <v>4</v>
      </c>
      <c r="D44" s="85" t="s">
        <v>62</v>
      </c>
      <c r="E44" s="88">
        <v>147</v>
      </c>
      <c r="F44" s="89">
        <v>43708</v>
      </c>
      <c r="G44" s="89">
        <v>44230</v>
      </c>
    </row>
    <row r="45" spans="1:9" x14ac:dyDescent="0.25">
      <c r="A45" s="91">
        <v>990</v>
      </c>
      <c r="B45" s="86">
        <v>43768</v>
      </c>
      <c r="C45" s="87" t="s">
        <v>4</v>
      </c>
      <c r="D45" s="85" t="s">
        <v>62</v>
      </c>
      <c r="E45" s="88">
        <v>147</v>
      </c>
      <c r="F45" s="89">
        <v>43799</v>
      </c>
      <c r="G45" s="89">
        <v>44230</v>
      </c>
    </row>
    <row r="46" spans="1:9" x14ac:dyDescent="0.25">
      <c r="A46" s="91">
        <v>1199</v>
      </c>
      <c r="B46" s="86">
        <v>43830</v>
      </c>
      <c r="C46" s="87" t="s">
        <v>4</v>
      </c>
      <c r="D46" s="85" t="s">
        <v>62</v>
      </c>
      <c r="E46" s="88">
        <v>954.95</v>
      </c>
      <c r="F46" s="89">
        <v>43861</v>
      </c>
      <c r="G46" s="89">
        <v>44230</v>
      </c>
    </row>
    <row r="47" spans="1:9" x14ac:dyDescent="0.25">
      <c r="A47" s="91">
        <v>92</v>
      </c>
      <c r="B47" s="86">
        <v>43859</v>
      </c>
      <c r="C47" s="87" t="s">
        <v>4</v>
      </c>
      <c r="D47" s="85" t="s">
        <v>62</v>
      </c>
      <c r="E47" s="88">
        <v>147</v>
      </c>
      <c r="F47" s="89">
        <v>43889</v>
      </c>
      <c r="G47" s="89">
        <v>44230</v>
      </c>
    </row>
    <row r="48" spans="1:9" x14ac:dyDescent="0.25">
      <c r="A48" s="91">
        <v>255</v>
      </c>
      <c r="B48" s="86">
        <v>43920</v>
      </c>
      <c r="C48" s="87" t="s">
        <v>4</v>
      </c>
      <c r="D48" s="85" t="s">
        <v>62</v>
      </c>
      <c r="E48" s="88">
        <v>645</v>
      </c>
      <c r="F48" s="89">
        <v>43951</v>
      </c>
      <c r="G48" s="89">
        <v>44230</v>
      </c>
    </row>
    <row r="49" spans="1:7" x14ac:dyDescent="0.25">
      <c r="A49" s="91">
        <v>352</v>
      </c>
      <c r="B49" s="86">
        <v>43951</v>
      </c>
      <c r="C49" s="87" t="s">
        <v>4</v>
      </c>
      <c r="D49" s="85" t="s">
        <v>62</v>
      </c>
      <c r="E49" s="88">
        <v>147</v>
      </c>
      <c r="F49" s="89">
        <v>43981</v>
      </c>
      <c r="G49" s="89">
        <v>44230</v>
      </c>
    </row>
    <row r="50" spans="1:7" x14ac:dyDescent="0.25">
      <c r="A50" s="91">
        <v>559</v>
      </c>
      <c r="B50" s="86">
        <v>44019</v>
      </c>
      <c r="C50" s="87" t="s">
        <v>4</v>
      </c>
      <c r="D50" s="85" t="s">
        <v>62</v>
      </c>
      <c r="E50" s="88">
        <v>147</v>
      </c>
      <c r="F50" s="89">
        <v>44050</v>
      </c>
      <c r="G50" s="89">
        <v>44230</v>
      </c>
    </row>
    <row r="51" spans="1:7" x14ac:dyDescent="0.25">
      <c r="A51" s="91">
        <v>595</v>
      </c>
      <c r="B51" s="86">
        <v>44032</v>
      </c>
      <c r="C51" s="87" t="s">
        <v>4</v>
      </c>
      <c r="D51" s="85" t="s">
        <v>62</v>
      </c>
      <c r="E51" s="88">
        <v>809.12</v>
      </c>
      <c r="F51" s="89">
        <v>44063</v>
      </c>
      <c r="G51" s="89">
        <v>44230</v>
      </c>
    </row>
    <row r="52" spans="1:7" x14ac:dyDescent="0.25">
      <c r="A52" s="91">
        <v>622</v>
      </c>
      <c r="B52" s="86">
        <v>44034</v>
      </c>
      <c r="C52" s="87" t="s">
        <v>4</v>
      </c>
      <c r="D52" s="85" t="s">
        <v>62</v>
      </c>
      <c r="E52" s="88">
        <v>570</v>
      </c>
      <c r="F52" s="89">
        <v>44065</v>
      </c>
      <c r="G52" s="89">
        <v>44230</v>
      </c>
    </row>
    <row r="53" spans="1:7" x14ac:dyDescent="0.25">
      <c r="A53" s="91">
        <v>639</v>
      </c>
      <c r="B53" s="86">
        <v>44035</v>
      </c>
      <c r="C53" s="87" t="s">
        <v>4</v>
      </c>
      <c r="D53" s="85" t="s">
        <v>62</v>
      </c>
      <c r="E53" s="88">
        <v>142</v>
      </c>
      <c r="F53" s="89">
        <v>44066</v>
      </c>
      <c r="G53" s="89">
        <v>44230</v>
      </c>
    </row>
    <row r="54" spans="1:7" x14ac:dyDescent="0.25">
      <c r="A54" s="91">
        <v>640</v>
      </c>
      <c r="B54" s="86">
        <v>44035</v>
      </c>
      <c r="C54" s="87" t="s">
        <v>4</v>
      </c>
      <c r="D54" s="85" t="s">
        <v>62</v>
      </c>
      <c r="E54" s="88">
        <v>184</v>
      </c>
      <c r="F54" s="89">
        <v>44066</v>
      </c>
      <c r="G54" s="89">
        <v>44230</v>
      </c>
    </row>
    <row r="55" spans="1:7" x14ac:dyDescent="0.25">
      <c r="A55" s="91">
        <v>654</v>
      </c>
      <c r="B55" s="86">
        <v>44043</v>
      </c>
      <c r="C55" s="87" t="s">
        <v>4</v>
      </c>
      <c r="D55" s="85" t="s">
        <v>62</v>
      </c>
      <c r="E55" s="88">
        <v>1300</v>
      </c>
      <c r="F55" s="89">
        <v>44074</v>
      </c>
      <c r="G55" s="89">
        <v>44230</v>
      </c>
    </row>
    <row r="56" spans="1:7" x14ac:dyDescent="0.25">
      <c r="A56" s="91" t="s">
        <v>140</v>
      </c>
      <c r="B56" s="86">
        <v>44104</v>
      </c>
      <c r="C56" s="87" t="s">
        <v>4</v>
      </c>
      <c r="D56" s="85" t="s">
        <v>64</v>
      </c>
      <c r="E56" s="88">
        <v>1332</v>
      </c>
      <c r="F56" s="89">
        <v>44135</v>
      </c>
      <c r="G56" s="89">
        <v>44230</v>
      </c>
    </row>
    <row r="57" spans="1:7" x14ac:dyDescent="0.25">
      <c r="A57" s="91">
        <v>47352</v>
      </c>
      <c r="B57" s="86">
        <v>44089</v>
      </c>
      <c r="C57" s="87" t="s">
        <v>4</v>
      </c>
      <c r="D57" s="85" t="s">
        <v>65</v>
      </c>
      <c r="E57" s="88">
        <v>110</v>
      </c>
      <c r="F57" s="89">
        <v>44149</v>
      </c>
      <c r="G57" s="89">
        <v>44230</v>
      </c>
    </row>
    <row r="58" spans="1:7" x14ac:dyDescent="0.25">
      <c r="A58" s="91">
        <v>46840</v>
      </c>
      <c r="B58" s="86">
        <v>44041</v>
      </c>
      <c r="C58" s="87" t="s">
        <v>4</v>
      </c>
      <c r="D58" s="85" t="s">
        <v>65</v>
      </c>
      <c r="E58" s="88">
        <v>815</v>
      </c>
      <c r="F58" s="89">
        <v>44161</v>
      </c>
      <c r="G58" s="89">
        <v>44230</v>
      </c>
    </row>
    <row r="59" spans="1:7" x14ac:dyDescent="0.25">
      <c r="A59" s="91">
        <v>5</v>
      </c>
      <c r="B59" s="86">
        <v>44172</v>
      </c>
      <c r="C59" s="87" t="s">
        <v>4</v>
      </c>
      <c r="D59" s="85" t="s">
        <v>66</v>
      </c>
      <c r="E59" s="88">
        <v>15600</v>
      </c>
      <c r="F59" s="89">
        <v>44203</v>
      </c>
      <c r="G59" s="89">
        <v>44230</v>
      </c>
    </row>
    <row r="60" spans="1:7" x14ac:dyDescent="0.25">
      <c r="A60" s="91">
        <v>1965</v>
      </c>
      <c r="B60" s="86">
        <v>44043</v>
      </c>
      <c r="C60" s="87" t="s">
        <v>4</v>
      </c>
      <c r="D60" s="85" t="s">
        <v>82</v>
      </c>
      <c r="E60" s="88">
        <v>1177.5</v>
      </c>
      <c r="F60" s="89">
        <v>44074</v>
      </c>
      <c r="G60" s="89">
        <v>44230</v>
      </c>
    </row>
    <row r="61" spans="1:7" x14ac:dyDescent="0.25">
      <c r="A61" s="91">
        <v>2210</v>
      </c>
      <c r="B61" s="86">
        <v>44074</v>
      </c>
      <c r="C61" s="87" t="s">
        <v>4</v>
      </c>
      <c r="D61" s="85" t="s">
        <v>82</v>
      </c>
      <c r="E61" s="88">
        <v>588.75</v>
      </c>
      <c r="F61" s="89">
        <v>44104</v>
      </c>
      <c r="G61" s="89">
        <v>44230</v>
      </c>
    </row>
    <row r="62" spans="1:7" x14ac:dyDescent="0.25">
      <c r="A62" s="91">
        <v>2</v>
      </c>
      <c r="B62" s="86">
        <v>44203</v>
      </c>
      <c r="C62" s="87" t="s">
        <v>4</v>
      </c>
      <c r="D62" s="85" t="s">
        <v>67</v>
      </c>
      <c r="E62" s="88">
        <v>5086.78</v>
      </c>
      <c r="F62" s="89">
        <v>44203</v>
      </c>
      <c r="G62" s="89">
        <v>44230</v>
      </c>
    </row>
    <row r="63" spans="1:7" x14ac:dyDescent="0.25">
      <c r="A63" s="91">
        <v>9117001722</v>
      </c>
      <c r="B63" s="86">
        <v>43890</v>
      </c>
      <c r="C63" s="87" t="s">
        <v>4</v>
      </c>
      <c r="D63" s="85" t="s">
        <v>68</v>
      </c>
      <c r="E63" s="88">
        <v>546.48</v>
      </c>
      <c r="F63" s="89">
        <v>43921</v>
      </c>
      <c r="G63" s="89">
        <v>44230</v>
      </c>
    </row>
    <row r="64" spans="1:7" x14ac:dyDescent="0.25">
      <c r="A64" s="91">
        <v>9117004099</v>
      </c>
      <c r="B64" s="86">
        <v>43941</v>
      </c>
      <c r="C64" s="87" t="s">
        <v>4</v>
      </c>
      <c r="D64" s="85" t="s">
        <v>68</v>
      </c>
      <c r="E64" s="88">
        <v>546.48</v>
      </c>
      <c r="F64" s="89">
        <v>43971</v>
      </c>
      <c r="G64" s="89">
        <v>44230</v>
      </c>
    </row>
    <row r="65" spans="1:12" x14ac:dyDescent="0.25">
      <c r="A65" s="91">
        <v>9117008088</v>
      </c>
      <c r="B65" s="86">
        <v>44025</v>
      </c>
      <c r="C65" s="87" t="s">
        <v>4</v>
      </c>
      <c r="D65" s="85" t="s">
        <v>68</v>
      </c>
      <c r="E65" s="88">
        <v>546.48</v>
      </c>
      <c r="F65" s="89">
        <v>44055</v>
      </c>
      <c r="G65" s="89">
        <v>44230</v>
      </c>
    </row>
    <row r="66" spans="1:12" x14ac:dyDescent="0.25">
      <c r="A66" s="91">
        <v>9117012531</v>
      </c>
      <c r="B66" s="86">
        <v>44117</v>
      </c>
      <c r="C66" s="87" t="s">
        <v>4</v>
      </c>
      <c r="D66" s="85" t="s">
        <v>68</v>
      </c>
      <c r="E66" s="88">
        <v>546.48</v>
      </c>
      <c r="F66" s="89">
        <v>44147</v>
      </c>
      <c r="G66" s="89">
        <v>44230</v>
      </c>
    </row>
    <row r="67" spans="1:12" x14ac:dyDescent="0.25">
      <c r="A67" s="91">
        <v>334</v>
      </c>
      <c r="B67" s="86">
        <v>43978</v>
      </c>
      <c r="C67" s="87" t="s">
        <v>4</v>
      </c>
      <c r="D67" s="85" t="s">
        <v>69</v>
      </c>
      <c r="E67" s="88">
        <v>400</v>
      </c>
      <c r="F67" s="89">
        <v>43978</v>
      </c>
      <c r="G67" s="89">
        <v>44230</v>
      </c>
    </row>
    <row r="68" spans="1:12" x14ac:dyDescent="0.25">
      <c r="A68" s="91">
        <v>450</v>
      </c>
      <c r="B68" s="86">
        <v>44004</v>
      </c>
      <c r="C68" s="87" t="s">
        <v>4</v>
      </c>
      <c r="D68" s="85" t="s">
        <v>69</v>
      </c>
      <c r="E68" s="88">
        <v>200</v>
      </c>
      <c r="F68" s="89">
        <v>44004</v>
      </c>
      <c r="G68" s="89">
        <v>44230</v>
      </c>
    </row>
    <row r="69" spans="1:12" x14ac:dyDescent="0.25">
      <c r="A69" s="91">
        <v>491</v>
      </c>
      <c r="B69" s="86">
        <v>44012</v>
      </c>
      <c r="C69" s="87" t="s">
        <v>4</v>
      </c>
      <c r="D69" s="85" t="s">
        <v>69</v>
      </c>
      <c r="E69" s="88">
        <v>200</v>
      </c>
      <c r="F69" s="89">
        <v>44012</v>
      </c>
      <c r="G69" s="89">
        <v>44230</v>
      </c>
    </row>
    <row r="70" spans="1:12" x14ac:dyDescent="0.25">
      <c r="A70" s="91">
        <v>542</v>
      </c>
      <c r="B70" s="86">
        <v>44034</v>
      </c>
      <c r="C70" s="87" t="s">
        <v>4</v>
      </c>
      <c r="D70" s="85" t="s">
        <v>69</v>
      </c>
      <c r="E70" s="88">
        <v>200</v>
      </c>
      <c r="F70" s="89">
        <v>44034</v>
      </c>
      <c r="G70" s="89">
        <v>44230</v>
      </c>
    </row>
    <row r="71" spans="1:12" x14ac:dyDescent="0.25">
      <c r="A71" s="91">
        <v>28.666666666666668</v>
      </c>
      <c r="B71" s="86">
        <v>43738</v>
      </c>
      <c r="C71" s="87" t="s">
        <v>4</v>
      </c>
      <c r="D71" s="85" t="s">
        <v>63</v>
      </c>
      <c r="E71" s="92">
        <v>1755</v>
      </c>
      <c r="F71" s="89">
        <v>44135</v>
      </c>
      <c r="G71" s="89">
        <v>44230</v>
      </c>
      <c r="I71" s="12"/>
    </row>
    <row r="72" spans="1:12" x14ac:dyDescent="0.25">
      <c r="A72" s="91">
        <v>6</v>
      </c>
      <c r="B72" s="86">
        <v>44050</v>
      </c>
      <c r="C72" s="87" t="s">
        <v>4</v>
      </c>
      <c r="D72" s="85" t="s">
        <v>60</v>
      </c>
      <c r="E72" s="92">
        <v>1840</v>
      </c>
      <c r="F72" s="89">
        <v>44104</v>
      </c>
      <c r="G72" s="89">
        <v>44230</v>
      </c>
      <c r="I72" s="12"/>
    </row>
    <row r="73" spans="1:12" x14ac:dyDescent="0.25">
      <c r="A73" s="91">
        <v>72024307</v>
      </c>
      <c r="B73" s="86">
        <v>44160</v>
      </c>
      <c r="C73" s="87" t="s">
        <v>4</v>
      </c>
      <c r="D73" s="85" t="s">
        <v>39</v>
      </c>
      <c r="E73" s="88">
        <v>1006</v>
      </c>
      <c r="F73" s="89">
        <v>44190</v>
      </c>
      <c r="G73" s="89">
        <v>44231</v>
      </c>
    </row>
    <row r="74" spans="1:12" ht="15" customHeight="1" x14ac:dyDescent="0.25">
      <c r="A74" s="93" t="s">
        <v>41</v>
      </c>
      <c r="B74" s="86">
        <v>44231</v>
      </c>
      <c r="C74" s="87" t="s">
        <v>4</v>
      </c>
      <c r="D74" s="94" t="s">
        <v>40</v>
      </c>
      <c r="E74" s="88">
        <v>6011.66</v>
      </c>
      <c r="F74" s="89">
        <v>44231</v>
      </c>
      <c r="G74" s="89">
        <v>44231</v>
      </c>
    </row>
    <row r="75" spans="1:12" x14ac:dyDescent="0.25">
      <c r="A75" s="91">
        <v>6</v>
      </c>
      <c r="B75" s="86">
        <v>44159</v>
      </c>
      <c r="C75" s="87" t="s">
        <v>4</v>
      </c>
      <c r="D75" s="85" t="s">
        <v>42</v>
      </c>
      <c r="E75" s="88">
        <v>1603.2</v>
      </c>
      <c r="F75" s="89">
        <v>44159</v>
      </c>
      <c r="G75" s="89">
        <v>44231</v>
      </c>
    </row>
    <row r="76" spans="1:12" x14ac:dyDescent="0.25">
      <c r="A76" s="91">
        <v>8201048178</v>
      </c>
      <c r="B76" s="86">
        <v>44005</v>
      </c>
      <c r="C76" s="87" t="s">
        <v>4</v>
      </c>
      <c r="D76" s="85" t="s">
        <v>43</v>
      </c>
      <c r="E76" s="88">
        <v>826.94</v>
      </c>
      <c r="F76" s="89">
        <v>44065</v>
      </c>
      <c r="G76" s="89">
        <v>44231</v>
      </c>
    </row>
    <row r="77" spans="1:12" ht="18.75" x14ac:dyDescent="0.25">
      <c r="A77" s="91">
        <v>951</v>
      </c>
      <c r="B77" s="86">
        <v>44049</v>
      </c>
      <c r="C77" s="87" t="s">
        <v>4</v>
      </c>
      <c r="D77" s="85" t="s">
        <v>46</v>
      </c>
      <c r="E77" s="88">
        <v>360</v>
      </c>
      <c r="F77" s="89">
        <v>44049</v>
      </c>
      <c r="G77" s="89">
        <v>44231</v>
      </c>
      <c r="I77" s="12"/>
      <c r="L77" s="122"/>
    </row>
    <row r="78" spans="1:12" x14ac:dyDescent="0.25">
      <c r="A78" s="91">
        <v>1</v>
      </c>
      <c r="B78" s="86">
        <v>43865</v>
      </c>
      <c r="C78" s="87" t="s">
        <v>4</v>
      </c>
      <c r="D78" s="85" t="s">
        <v>47</v>
      </c>
      <c r="E78" s="88">
        <v>6000</v>
      </c>
      <c r="F78" s="89">
        <v>44231</v>
      </c>
      <c r="G78" s="89">
        <v>44231</v>
      </c>
    </row>
    <row r="79" spans="1:12" x14ac:dyDescent="0.25">
      <c r="A79" s="91">
        <v>107612</v>
      </c>
      <c r="B79" s="86">
        <v>44134</v>
      </c>
      <c r="C79" s="87" t="s">
        <v>4</v>
      </c>
      <c r="D79" s="85" t="s">
        <v>70</v>
      </c>
      <c r="E79" s="88">
        <v>473.61</v>
      </c>
      <c r="F79" s="89">
        <v>44196</v>
      </c>
      <c r="G79" s="89">
        <v>44232</v>
      </c>
    </row>
    <row r="80" spans="1:12" x14ac:dyDescent="0.25">
      <c r="A80" s="91">
        <v>115548</v>
      </c>
      <c r="B80" s="86">
        <v>44165</v>
      </c>
      <c r="C80" s="87" t="s">
        <v>4</v>
      </c>
      <c r="D80" s="85" t="s">
        <v>70</v>
      </c>
      <c r="E80" s="88">
        <v>294</v>
      </c>
      <c r="F80" s="89">
        <v>44227</v>
      </c>
      <c r="G80" s="89">
        <v>44232</v>
      </c>
    </row>
    <row r="81" spans="1:9" x14ac:dyDescent="0.25">
      <c r="A81" s="91">
        <v>115684</v>
      </c>
      <c r="B81" s="86">
        <v>44165</v>
      </c>
      <c r="C81" s="87" t="s">
        <v>4</v>
      </c>
      <c r="D81" s="85" t="s">
        <v>70</v>
      </c>
      <c r="E81" s="88">
        <v>118.72</v>
      </c>
      <c r="F81" s="89">
        <v>44227</v>
      </c>
      <c r="G81" s="89">
        <v>44232</v>
      </c>
      <c r="I81" s="12"/>
    </row>
    <row r="82" spans="1:9" x14ac:dyDescent="0.25">
      <c r="A82" s="91" t="s">
        <v>72</v>
      </c>
      <c r="B82" s="86">
        <v>43769</v>
      </c>
      <c r="C82" s="87" t="s">
        <v>4</v>
      </c>
      <c r="D82" s="85" t="s">
        <v>71</v>
      </c>
      <c r="E82" s="88">
        <v>16</v>
      </c>
      <c r="F82" s="89">
        <v>43769</v>
      </c>
      <c r="G82" s="89">
        <v>44232</v>
      </c>
      <c r="I82" s="12"/>
    </row>
    <row r="83" spans="1:9" x14ac:dyDescent="0.25">
      <c r="A83" s="91" t="s">
        <v>48</v>
      </c>
      <c r="B83" s="86">
        <v>44208</v>
      </c>
      <c r="C83" s="87" t="s">
        <v>4</v>
      </c>
      <c r="D83" s="85" t="s">
        <v>147</v>
      </c>
      <c r="E83" s="88">
        <v>183.4</v>
      </c>
      <c r="F83" s="89">
        <v>44238</v>
      </c>
      <c r="G83" s="89">
        <v>44238</v>
      </c>
    </row>
    <row r="84" spans="1:9" x14ac:dyDescent="0.25">
      <c r="A84" s="91" t="s">
        <v>49</v>
      </c>
      <c r="B84" s="86">
        <v>44208</v>
      </c>
      <c r="C84" s="87" t="s">
        <v>4</v>
      </c>
      <c r="D84" s="85" t="s">
        <v>147</v>
      </c>
      <c r="E84" s="88">
        <v>110.48</v>
      </c>
      <c r="F84" s="89">
        <v>44238</v>
      </c>
      <c r="G84" s="89">
        <v>44238</v>
      </c>
    </row>
    <row r="85" spans="1:9" x14ac:dyDescent="0.25">
      <c r="A85" s="91" t="s">
        <v>50</v>
      </c>
      <c r="B85" s="86">
        <v>44208</v>
      </c>
      <c r="C85" s="87" t="s">
        <v>4</v>
      </c>
      <c r="D85" s="85" t="s">
        <v>147</v>
      </c>
      <c r="E85" s="88">
        <v>234.86</v>
      </c>
      <c r="F85" s="89">
        <v>44238</v>
      </c>
      <c r="G85" s="89">
        <v>44238</v>
      </c>
    </row>
    <row r="86" spans="1:9" x14ac:dyDescent="0.25">
      <c r="A86" s="91" t="s">
        <v>51</v>
      </c>
      <c r="B86" s="86">
        <v>44208</v>
      </c>
      <c r="C86" s="87" t="s">
        <v>4</v>
      </c>
      <c r="D86" s="85" t="s">
        <v>147</v>
      </c>
      <c r="E86" s="88">
        <v>136.99</v>
      </c>
      <c r="F86" s="89">
        <v>44238</v>
      </c>
      <c r="G86" s="89">
        <v>44238</v>
      </c>
    </row>
    <row r="87" spans="1:9" x14ac:dyDescent="0.25">
      <c r="A87" s="91" t="s">
        <v>52</v>
      </c>
      <c r="B87" s="86">
        <v>44208</v>
      </c>
      <c r="C87" s="87" t="s">
        <v>4</v>
      </c>
      <c r="D87" s="85" t="s">
        <v>147</v>
      </c>
      <c r="E87" s="88">
        <v>200.7</v>
      </c>
      <c r="F87" s="89">
        <v>44238</v>
      </c>
      <c r="G87" s="89">
        <v>44238</v>
      </c>
    </row>
    <row r="88" spans="1:9" x14ac:dyDescent="0.25">
      <c r="A88" s="91" t="s">
        <v>53</v>
      </c>
      <c r="B88" s="86">
        <v>44216</v>
      </c>
      <c r="C88" s="87" t="s">
        <v>4</v>
      </c>
      <c r="D88" s="85" t="s">
        <v>147</v>
      </c>
      <c r="E88" s="88">
        <v>30.34</v>
      </c>
      <c r="F88" s="89">
        <v>44242</v>
      </c>
      <c r="G88" s="89">
        <v>44242</v>
      </c>
    </row>
    <row r="89" spans="1:9" x14ac:dyDescent="0.25">
      <c r="A89" s="91" t="s">
        <v>54</v>
      </c>
      <c r="B89" s="86">
        <v>44208</v>
      </c>
      <c r="C89" s="87" t="s">
        <v>4</v>
      </c>
      <c r="D89" s="85" t="s">
        <v>147</v>
      </c>
      <c r="E89" s="88">
        <v>413.89</v>
      </c>
      <c r="F89" s="89">
        <v>44243</v>
      </c>
      <c r="G89" s="89">
        <v>44243</v>
      </c>
    </row>
    <row r="90" spans="1:9" x14ac:dyDescent="0.25">
      <c r="A90" s="91" t="s">
        <v>55</v>
      </c>
      <c r="B90" s="86">
        <v>44208</v>
      </c>
      <c r="C90" s="87" t="s">
        <v>4</v>
      </c>
      <c r="D90" s="85" t="s">
        <v>147</v>
      </c>
      <c r="E90" s="88">
        <v>53.9</v>
      </c>
      <c r="F90" s="89">
        <v>44243</v>
      </c>
      <c r="G90" s="89">
        <v>44243</v>
      </c>
    </row>
    <row r="91" spans="1:9" x14ac:dyDescent="0.25">
      <c r="A91" s="91">
        <v>21600006788</v>
      </c>
      <c r="B91" s="86">
        <v>44222</v>
      </c>
      <c r="C91" s="87" t="s">
        <v>4</v>
      </c>
      <c r="D91" s="85" t="s">
        <v>44</v>
      </c>
      <c r="E91" s="88">
        <v>1610.48</v>
      </c>
      <c r="F91" s="89">
        <v>44243</v>
      </c>
      <c r="G91" s="89">
        <v>44243</v>
      </c>
    </row>
    <row r="92" spans="1:9" x14ac:dyDescent="0.25">
      <c r="A92" s="91">
        <v>7606</v>
      </c>
      <c r="B92" s="86">
        <v>44203</v>
      </c>
      <c r="C92" s="87" t="s">
        <v>4</v>
      </c>
      <c r="D92" s="85" t="s">
        <v>45</v>
      </c>
      <c r="E92" s="88">
        <v>50.8</v>
      </c>
      <c r="F92" s="89">
        <v>44243</v>
      </c>
      <c r="G92" s="89">
        <v>44243</v>
      </c>
    </row>
    <row r="93" spans="1:9" x14ac:dyDescent="0.25">
      <c r="A93" s="91">
        <v>202000831</v>
      </c>
      <c r="B93" s="86">
        <v>44162</v>
      </c>
      <c r="C93" s="87" t="s">
        <v>4</v>
      </c>
      <c r="D93" s="85" t="s">
        <v>160</v>
      </c>
      <c r="E93" s="88">
        <v>25</v>
      </c>
      <c r="F93" s="89">
        <v>44162</v>
      </c>
      <c r="G93" s="89">
        <v>44244</v>
      </c>
    </row>
    <row r="94" spans="1:9" x14ac:dyDescent="0.25">
      <c r="A94" s="91" t="s">
        <v>57</v>
      </c>
      <c r="B94" s="86">
        <v>44217</v>
      </c>
      <c r="C94" s="87" t="s">
        <v>4</v>
      </c>
      <c r="D94" s="85" t="s">
        <v>56</v>
      </c>
      <c r="E94" s="88">
        <v>21.66</v>
      </c>
      <c r="F94" s="89">
        <v>44250</v>
      </c>
      <c r="G94" s="89">
        <v>44250</v>
      </c>
    </row>
    <row r="95" spans="1:9" x14ac:dyDescent="0.25">
      <c r="A95" s="91" t="s">
        <v>58</v>
      </c>
      <c r="B95" s="86">
        <v>44184</v>
      </c>
      <c r="C95" s="87" t="s">
        <v>4</v>
      </c>
      <c r="D95" s="85" t="s">
        <v>59</v>
      </c>
      <c r="E95" s="88">
        <v>1428.88</v>
      </c>
      <c r="F95" s="89">
        <v>44244</v>
      </c>
      <c r="G95" s="89">
        <v>44253</v>
      </c>
    </row>
    <row r="96" spans="1:9" x14ac:dyDescent="0.25">
      <c r="A96" s="91" t="s">
        <v>161</v>
      </c>
      <c r="B96" s="86">
        <v>44252</v>
      </c>
      <c r="C96" s="87" t="s">
        <v>4</v>
      </c>
      <c r="D96" s="85" t="s">
        <v>162</v>
      </c>
      <c r="E96" s="88">
        <v>102</v>
      </c>
      <c r="F96" s="89">
        <v>44252</v>
      </c>
      <c r="G96" s="89">
        <v>44253</v>
      </c>
    </row>
    <row r="97" spans="1:14" x14ac:dyDescent="0.25">
      <c r="A97" s="91" t="s">
        <v>73</v>
      </c>
      <c r="B97" s="86">
        <v>44255</v>
      </c>
      <c r="C97" s="87" t="s">
        <v>4</v>
      </c>
      <c r="D97" s="85" t="s">
        <v>74</v>
      </c>
      <c r="E97" s="88">
        <v>28.74</v>
      </c>
      <c r="F97" s="89">
        <v>44256</v>
      </c>
      <c r="G97" s="89">
        <v>44256</v>
      </c>
    </row>
    <row r="98" spans="1:14" x14ac:dyDescent="0.25">
      <c r="A98" s="91" t="s">
        <v>75</v>
      </c>
      <c r="B98" s="86">
        <v>44255</v>
      </c>
      <c r="C98" s="87" t="s">
        <v>4</v>
      </c>
      <c r="D98" s="85" t="s">
        <v>74</v>
      </c>
      <c r="E98" s="88">
        <v>18.02</v>
      </c>
      <c r="F98" s="89">
        <v>44256</v>
      </c>
      <c r="G98" s="89">
        <v>44256</v>
      </c>
    </row>
    <row r="99" spans="1:14" x14ac:dyDescent="0.25">
      <c r="A99" s="91">
        <v>67118515070</v>
      </c>
      <c r="B99" s="86">
        <v>44234</v>
      </c>
      <c r="C99" s="87" t="s">
        <v>4</v>
      </c>
      <c r="D99" s="85" t="s">
        <v>34</v>
      </c>
      <c r="E99" s="88">
        <v>156.51</v>
      </c>
      <c r="F99" s="89">
        <v>44256</v>
      </c>
      <c r="G99" s="89">
        <v>44256</v>
      </c>
    </row>
    <row r="100" spans="1:14" ht="18.75" x14ac:dyDescent="0.25">
      <c r="A100" s="95" t="s">
        <v>79</v>
      </c>
      <c r="B100" s="86">
        <v>44104</v>
      </c>
      <c r="C100" s="87" t="s">
        <v>4</v>
      </c>
      <c r="D100" s="85" t="s">
        <v>76</v>
      </c>
      <c r="E100" s="88">
        <v>150</v>
      </c>
      <c r="F100" s="89">
        <v>44165</v>
      </c>
      <c r="G100" s="89">
        <v>44257</v>
      </c>
      <c r="N100" s="122"/>
    </row>
    <row r="101" spans="1:14" x14ac:dyDescent="0.25">
      <c r="A101" s="91">
        <v>41210014124</v>
      </c>
      <c r="B101" s="86">
        <v>44237</v>
      </c>
      <c r="C101" s="87" t="s">
        <v>4</v>
      </c>
      <c r="D101" s="85" t="s">
        <v>37</v>
      </c>
      <c r="E101" s="88">
        <v>310.17</v>
      </c>
      <c r="F101" s="89">
        <v>44257</v>
      </c>
      <c r="G101" s="89">
        <v>44257</v>
      </c>
    </row>
    <row r="102" spans="1:14" x14ac:dyDescent="0.25">
      <c r="A102" s="95" t="s">
        <v>77</v>
      </c>
      <c r="B102" s="86">
        <v>44074</v>
      </c>
      <c r="C102" s="87" t="s">
        <v>4</v>
      </c>
      <c r="D102" s="85" t="s">
        <v>76</v>
      </c>
      <c r="E102" s="88">
        <v>1000</v>
      </c>
      <c r="F102" s="89">
        <v>44135</v>
      </c>
      <c r="G102" s="89">
        <v>44257</v>
      </c>
    </row>
    <row r="103" spans="1:14" x14ac:dyDescent="0.25">
      <c r="A103" s="95" t="s">
        <v>78</v>
      </c>
      <c r="B103" s="86">
        <v>44104</v>
      </c>
      <c r="C103" s="87" t="s">
        <v>4</v>
      </c>
      <c r="D103" s="85" t="s">
        <v>76</v>
      </c>
      <c r="E103" s="88">
        <v>1000</v>
      </c>
      <c r="F103" s="89">
        <v>44165</v>
      </c>
      <c r="G103" s="89">
        <v>44257</v>
      </c>
    </row>
    <row r="104" spans="1:14" x14ac:dyDescent="0.25">
      <c r="A104" s="96" t="s">
        <v>80</v>
      </c>
      <c r="B104" s="86">
        <v>44165</v>
      </c>
      <c r="C104" s="87" t="s">
        <v>4</v>
      </c>
      <c r="D104" s="85" t="s">
        <v>76</v>
      </c>
      <c r="E104" s="88">
        <v>1000</v>
      </c>
      <c r="F104" s="89">
        <v>44227</v>
      </c>
      <c r="G104" s="89">
        <v>44257</v>
      </c>
    </row>
    <row r="105" spans="1:14" x14ac:dyDescent="0.25">
      <c r="A105" s="91">
        <v>729</v>
      </c>
      <c r="B105" s="86">
        <v>44074</v>
      </c>
      <c r="C105" s="87" t="s">
        <v>4</v>
      </c>
      <c r="D105" s="85" t="s">
        <v>62</v>
      </c>
      <c r="E105" s="88">
        <v>250</v>
      </c>
      <c r="F105" s="89">
        <v>44104</v>
      </c>
      <c r="G105" s="89">
        <v>44257</v>
      </c>
    </row>
    <row r="106" spans="1:14" x14ac:dyDescent="0.25">
      <c r="A106" s="91">
        <v>856</v>
      </c>
      <c r="B106" s="86">
        <v>44127</v>
      </c>
      <c r="C106" s="87" t="s">
        <v>4</v>
      </c>
      <c r="D106" s="85" t="s">
        <v>62</v>
      </c>
      <c r="E106" s="88">
        <v>461.62</v>
      </c>
      <c r="F106" s="89">
        <v>44158</v>
      </c>
      <c r="G106" s="89">
        <v>44257</v>
      </c>
    </row>
    <row r="107" spans="1:14" x14ac:dyDescent="0.25">
      <c r="A107" s="91">
        <v>924</v>
      </c>
      <c r="B107" s="86">
        <v>44135</v>
      </c>
      <c r="C107" s="87" t="s">
        <v>4</v>
      </c>
      <c r="D107" s="85" t="s">
        <v>62</v>
      </c>
      <c r="E107" s="88">
        <v>471</v>
      </c>
      <c r="F107" s="89">
        <v>44165</v>
      </c>
      <c r="G107" s="89">
        <v>44257</v>
      </c>
    </row>
    <row r="108" spans="1:14" x14ac:dyDescent="0.25">
      <c r="A108" s="91">
        <v>941</v>
      </c>
      <c r="B108" s="86">
        <v>44135</v>
      </c>
      <c r="C108" s="87" t="s">
        <v>4</v>
      </c>
      <c r="D108" s="85" t="s">
        <v>62</v>
      </c>
      <c r="E108" s="88">
        <v>184</v>
      </c>
      <c r="F108" s="89">
        <v>44165</v>
      </c>
      <c r="G108" s="89">
        <v>44257</v>
      </c>
    </row>
    <row r="109" spans="1:14" x14ac:dyDescent="0.25">
      <c r="A109" s="91">
        <v>1029</v>
      </c>
      <c r="B109" s="86">
        <v>44165</v>
      </c>
      <c r="C109" s="87" t="s">
        <v>4</v>
      </c>
      <c r="D109" s="85" t="s">
        <v>62</v>
      </c>
      <c r="E109" s="88">
        <v>110</v>
      </c>
      <c r="F109" s="89">
        <v>44196</v>
      </c>
      <c r="G109" s="89">
        <v>44257</v>
      </c>
    </row>
    <row r="110" spans="1:14" x14ac:dyDescent="0.25">
      <c r="A110" s="91">
        <v>1028</v>
      </c>
      <c r="B110" s="86">
        <v>44165</v>
      </c>
      <c r="C110" s="87" t="s">
        <v>4</v>
      </c>
      <c r="D110" s="85" t="s">
        <v>62</v>
      </c>
      <c r="E110" s="88">
        <v>200</v>
      </c>
      <c r="F110" s="89">
        <v>44196</v>
      </c>
      <c r="G110" s="89">
        <v>44257</v>
      </c>
    </row>
    <row r="111" spans="1:14" x14ac:dyDescent="0.25">
      <c r="A111" s="91">
        <v>1069</v>
      </c>
      <c r="B111" s="86">
        <v>44195</v>
      </c>
      <c r="C111" s="87" t="s">
        <v>4</v>
      </c>
      <c r="D111" s="85" t="s">
        <v>62</v>
      </c>
      <c r="E111" s="88">
        <v>210</v>
      </c>
      <c r="F111" s="89">
        <v>44227</v>
      </c>
      <c r="G111" s="89">
        <v>44257</v>
      </c>
    </row>
    <row r="112" spans="1:14" x14ac:dyDescent="0.25">
      <c r="A112" s="91">
        <v>207</v>
      </c>
      <c r="B112" s="86">
        <v>44162</v>
      </c>
      <c r="C112" s="87" t="s">
        <v>4</v>
      </c>
      <c r="D112" s="85" t="s">
        <v>81</v>
      </c>
      <c r="E112" s="88">
        <v>5800</v>
      </c>
      <c r="F112" s="89">
        <v>44227</v>
      </c>
      <c r="G112" s="89">
        <v>44257</v>
      </c>
    </row>
    <row r="113" spans="1:9" x14ac:dyDescent="0.25">
      <c r="A113" s="91">
        <v>208</v>
      </c>
      <c r="B113" s="86">
        <v>44162</v>
      </c>
      <c r="C113" s="87" t="s">
        <v>4</v>
      </c>
      <c r="D113" s="85" t="s">
        <v>81</v>
      </c>
      <c r="E113" s="88">
        <v>2640</v>
      </c>
      <c r="F113" s="89">
        <v>44227</v>
      </c>
      <c r="G113" s="89">
        <v>44257</v>
      </c>
    </row>
    <row r="114" spans="1:9" x14ac:dyDescent="0.25">
      <c r="A114" s="91">
        <v>2469</v>
      </c>
      <c r="B114" s="86">
        <v>44104</v>
      </c>
      <c r="C114" s="87" t="s">
        <v>4</v>
      </c>
      <c r="D114" s="85" t="s">
        <v>82</v>
      </c>
      <c r="E114" s="88">
        <v>1177.5</v>
      </c>
      <c r="F114" s="89">
        <v>44135</v>
      </c>
      <c r="G114" s="89">
        <v>44257</v>
      </c>
    </row>
    <row r="115" spans="1:9" x14ac:dyDescent="0.25">
      <c r="A115" s="91">
        <v>2790</v>
      </c>
      <c r="B115" s="86">
        <v>44135</v>
      </c>
      <c r="C115" s="87" t="s">
        <v>4</v>
      </c>
      <c r="D115" s="85" t="s">
        <v>82</v>
      </c>
      <c r="E115" s="88">
        <v>196.25</v>
      </c>
      <c r="F115" s="89">
        <v>44165</v>
      </c>
      <c r="G115" s="89">
        <v>44257</v>
      </c>
      <c r="I115" s="12"/>
    </row>
    <row r="116" spans="1:9" x14ac:dyDescent="0.25">
      <c r="A116" s="91">
        <v>6</v>
      </c>
      <c r="B116" s="86">
        <v>44240</v>
      </c>
      <c r="C116" s="87" t="s">
        <v>4</v>
      </c>
      <c r="D116" s="85" t="s">
        <v>85</v>
      </c>
      <c r="E116" s="88">
        <v>252</v>
      </c>
      <c r="F116" s="89">
        <v>44240</v>
      </c>
      <c r="G116" s="89">
        <v>44258</v>
      </c>
    </row>
    <row r="117" spans="1:9" x14ac:dyDescent="0.25">
      <c r="A117" s="91">
        <v>1</v>
      </c>
      <c r="B117" s="86">
        <v>44201</v>
      </c>
      <c r="C117" s="87" t="s">
        <v>4</v>
      </c>
      <c r="D117" s="85" t="s">
        <v>47</v>
      </c>
      <c r="E117" s="88">
        <v>7210</v>
      </c>
      <c r="F117" s="89">
        <v>44201</v>
      </c>
      <c r="G117" s="89">
        <v>44258</v>
      </c>
    </row>
    <row r="118" spans="1:9" x14ac:dyDescent="0.25">
      <c r="A118" s="91">
        <v>3</v>
      </c>
      <c r="B118" s="86">
        <v>44257</v>
      </c>
      <c r="C118" s="87" t="s">
        <v>4</v>
      </c>
      <c r="D118" s="85" t="s">
        <v>83</v>
      </c>
      <c r="E118" s="88">
        <v>4951.71</v>
      </c>
      <c r="F118" s="89">
        <v>44257</v>
      </c>
      <c r="G118" s="89">
        <v>44258</v>
      </c>
    </row>
    <row r="119" spans="1:9" x14ac:dyDescent="0.25">
      <c r="A119" s="91">
        <v>923</v>
      </c>
      <c r="B119" s="86">
        <v>44135</v>
      </c>
      <c r="C119" s="87" t="s">
        <v>4</v>
      </c>
      <c r="D119" s="85" t="s">
        <v>62</v>
      </c>
      <c r="E119" s="88">
        <v>390</v>
      </c>
      <c r="F119" s="89">
        <v>44165</v>
      </c>
      <c r="G119" s="89">
        <v>44258</v>
      </c>
    </row>
    <row r="120" spans="1:9" x14ac:dyDescent="0.25">
      <c r="A120" s="91">
        <v>797</v>
      </c>
      <c r="B120" s="86">
        <v>44104</v>
      </c>
      <c r="C120" s="87" t="s">
        <v>4</v>
      </c>
      <c r="D120" s="85" t="s">
        <v>62</v>
      </c>
      <c r="E120" s="88">
        <v>368</v>
      </c>
      <c r="F120" s="89">
        <v>44135</v>
      </c>
      <c r="G120" s="89">
        <v>44258</v>
      </c>
    </row>
    <row r="121" spans="1:9" x14ac:dyDescent="0.25">
      <c r="A121" s="91">
        <v>796</v>
      </c>
      <c r="B121" s="86">
        <v>44104</v>
      </c>
      <c r="C121" s="87" t="s">
        <v>4</v>
      </c>
      <c r="D121" s="85" t="s">
        <v>62</v>
      </c>
      <c r="E121" s="88">
        <v>710</v>
      </c>
      <c r="F121" s="89">
        <v>44135</v>
      </c>
      <c r="G121" s="89">
        <v>44258</v>
      </c>
    </row>
    <row r="122" spans="1:9" x14ac:dyDescent="0.25">
      <c r="A122" s="91">
        <v>1018</v>
      </c>
      <c r="B122" s="86">
        <v>44165</v>
      </c>
      <c r="C122" s="87" t="s">
        <v>4</v>
      </c>
      <c r="D122" s="85" t="s">
        <v>62</v>
      </c>
      <c r="E122" s="88">
        <v>150</v>
      </c>
      <c r="F122" s="89">
        <v>44196</v>
      </c>
      <c r="G122" s="89">
        <v>44258</v>
      </c>
    </row>
    <row r="123" spans="1:9" x14ac:dyDescent="0.25">
      <c r="A123" s="91">
        <v>4</v>
      </c>
      <c r="B123" s="86">
        <v>44081</v>
      </c>
      <c r="C123" s="87" t="s">
        <v>4</v>
      </c>
      <c r="D123" s="85" t="s">
        <v>84</v>
      </c>
      <c r="E123" s="88">
        <v>7519</v>
      </c>
      <c r="F123" s="89">
        <v>44081</v>
      </c>
      <c r="G123" s="89">
        <v>44258</v>
      </c>
      <c r="I123" s="12"/>
    </row>
    <row r="124" spans="1:9" x14ac:dyDescent="0.25">
      <c r="A124" s="97">
        <v>111</v>
      </c>
      <c r="B124" s="86">
        <v>44144</v>
      </c>
      <c r="C124" s="87" t="s">
        <v>4</v>
      </c>
      <c r="D124" s="85" t="s">
        <v>141</v>
      </c>
      <c r="E124" s="88">
        <v>2584.33</v>
      </c>
      <c r="F124" s="89">
        <v>44144</v>
      </c>
      <c r="G124" s="89">
        <v>44259</v>
      </c>
      <c r="I124" s="21"/>
    </row>
    <row r="125" spans="1:9" x14ac:dyDescent="0.25">
      <c r="A125" s="91">
        <v>670245250741012</v>
      </c>
      <c r="B125" s="86">
        <v>44263</v>
      </c>
      <c r="C125" s="87" t="s">
        <v>4</v>
      </c>
      <c r="D125" s="85" t="s">
        <v>34</v>
      </c>
      <c r="E125" s="88">
        <v>55.45</v>
      </c>
      <c r="F125" s="89">
        <v>44263</v>
      </c>
      <c r="G125" s="89">
        <v>44263</v>
      </c>
    </row>
    <row r="126" spans="1:9" x14ac:dyDescent="0.25">
      <c r="A126" s="91">
        <v>14</v>
      </c>
      <c r="B126" s="86">
        <v>44259</v>
      </c>
      <c r="C126" s="87" t="s">
        <v>4</v>
      </c>
      <c r="D126" s="85" t="s">
        <v>85</v>
      </c>
      <c r="E126" s="88">
        <v>752</v>
      </c>
      <c r="F126" s="89">
        <v>44259</v>
      </c>
      <c r="G126" s="89">
        <v>44264</v>
      </c>
    </row>
    <row r="127" spans="1:9" x14ac:dyDescent="0.25">
      <c r="A127" s="91" t="s">
        <v>86</v>
      </c>
      <c r="B127" s="86">
        <v>44169</v>
      </c>
      <c r="C127" s="87" t="s">
        <v>4</v>
      </c>
      <c r="D127" s="85" t="s">
        <v>87</v>
      </c>
      <c r="E127" s="88">
        <v>1489.94</v>
      </c>
      <c r="F127" s="89">
        <v>44227</v>
      </c>
      <c r="G127" s="89">
        <v>44264</v>
      </c>
      <c r="I127" s="12"/>
    </row>
    <row r="128" spans="1:9" x14ac:dyDescent="0.25">
      <c r="A128" s="91">
        <v>2020917721</v>
      </c>
      <c r="B128" s="86">
        <v>44008</v>
      </c>
      <c r="C128" s="87" t="s">
        <v>4</v>
      </c>
      <c r="D128" s="85" t="s">
        <v>88</v>
      </c>
      <c r="E128" s="88">
        <v>7500</v>
      </c>
      <c r="F128" s="89">
        <v>44068</v>
      </c>
      <c r="G128" s="89">
        <v>44266</v>
      </c>
    </row>
    <row r="129" spans="1:9" x14ac:dyDescent="0.25">
      <c r="A129" s="91">
        <v>200000466</v>
      </c>
      <c r="B129" s="86">
        <v>43980</v>
      </c>
      <c r="C129" s="87" t="s">
        <v>4</v>
      </c>
      <c r="D129" s="85" t="s">
        <v>89</v>
      </c>
      <c r="E129" s="88">
        <v>133.47</v>
      </c>
      <c r="F129" s="89">
        <v>44043</v>
      </c>
      <c r="G129" s="89">
        <v>44266</v>
      </c>
    </row>
    <row r="130" spans="1:9" x14ac:dyDescent="0.25">
      <c r="A130" s="95" t="s">
        <v>91</v>
      </c>
      <c r="B130" s="86">
        <v>44137</v>
      </c>
      <c r="C130" s="87" t="s">
        <v>4</v>
      </c>
      <c r="D130" s="85" t="s">
        <v>90</v>
      </c>
      <c r="E130" s="88">
        <v>78</v>
      </c>
      <c r="F130" s="89">
        <v>44196</v>
      </c>
      <c r="G130" s="89">
        <v>44266</v>
      </c>
    </row>
    <row r="131" spans="1:9" x14ac:dyDescent="0.25">
      <c r="A131" s="95" t="s">
        <v>92</v>
      </c>
      <c r="B131" s="86">
        <v>44120</v>
      </c>
      <c r="C131" s="87" t="s">
        <v>4</v>
      </c>
      <c r="D131" s="85" t="s">
        <v>90</v>
      </c>
      <c r="E131" s="88">
        <v>210</v>
      </c>
      <c r="F131" s="89">
        <v>44165</v>
      </c>
      <c r="G131" s="89">
        <v>44266</v>
      </c>
    </row>
    <row r="132" spans="1:9" x14ac:dyDescent="0.25">
      <c r="A132" s="95" t="s">
        <v>93</v>
      </c>
      <c r="B132" s="86">
        <v>43747</v>
      </c>
      <c r="C132" s="87" t="s">
        <v>4</v>
      </c>
      <c r="D132" s="85" t="s">
        <v>94</v>
      </c>
      <c r="E132" s="88">
        <v>45</v>
      </c>
      <c r="F132" s="89">
        <v>43747</v>
      </c>
      <c r="G132" s="89">
        <v>44266</v>
      </c>
      <c r="I132" s="12"/>
    </row>
    <row r="133" spans="1:9" x14ac:dyDescent="0.25">
      <c r="A133" s="95" t="s">
        <v>163</v>
      </c>
      <c r="B133" s="86">
        <v>44186</v>
      </c>
      <c r="C133" s="87" t="s">
        <v>4</v>
      </c>
      <c r="D133" s="85" t="s">
        <v>164</v>
      </c>
      <c r="E133" s="88">
        <v>300</v>
      </c>
      <c r="F133" s="89">
        <v>44186</v>
      </c>
      <c r="G133" s="89">
        <v>44266</v>
      </c>
      <c r="I133" s="12"/>
    </row>
    <row r="134" spans="1:9" x14ac:dyDescent="0.25">
      <c r="A134" s="95" t="s">
        <v>95</v>
      </c>
      <c r="B134" s="86">
        <v>44246</v>
      </c>
      <c r="C134" s="87" t="s">
        <v>4</v>
      </c>
      <c r="D134" s="85" t="s">
        <v>44</v>
      </c>
      <c r="E134" s="88">
        <v>691.67</v>
      </c>
      <c r="F134" s="89">
        <v>44246</v>
      </c>
      <c r="G134" s="89">
        <v>44267</v>
      </c>
    </row>
    <row r="135" spans="1:9" x14ac:dyDescent="0.25">
      <c r="A135" s="95" t="s">
        <v>96</v>
      </c>
      <c r="B135" s="86">
        <v>44246</v>
      </c>
      <c r="C135" s="87" t="s">
        <v>4</v>
      </c>
      <c r="D135" s="85" t="s">
        <v>44</v>
      </c>
      <c r="E135" s="88">
        <v>180.7</v>
      </c>
      <c r="F135" s="89">
        <v>44246</v>
      </c>
      <c r="G135" s="89">
        <v>44267</v>
      </c>
    </row>
    <row r="136" spans="1:9" x14ac:dyDescent="0.25">
      <c r="A136" s="95" t="s">
        <v>97</v>
      </c>
      <c r="B136" s="86">
        <v>44187</v>
      </c>
      <c r="C136" s="87" t="s">
        <v>4</v>
      </c>
      <c r="D136" s="85" t="s">
        <v>44</v>
      </c>
      <c r="E136" s="88">
        <v>4.07</v>
      </c>
      <c r="F136" s="89">
        <v>44187</v>
      </c>
      <c r="G136" s="89">
        <v>44267</v>
      </c>
    </row>
    <row r="137" spans="1:9" x14ac:dyDescent="0.25">
      <c r="A137" s="95" t="s">
        <v>99</v>
      </c>
      <c r="B137" s="86">
        <v>44217</v>
      </c>
      <c r="C137" s="87" t="s">
        <v>4</v>
      </c>
      <c r="D137" s="85" t="s">
        <v>98</v>
      </c>
      <c r="E137" s="88">
        <v>69.72</v>
      </c>
      <c r="F137" s="89">
        <v>44217</v>
      </c>
      <c r="G137" s="89">
        <v>44267</v>
      </c>
    </row>
    <row r="138" spans="1:9" x14ac:dyDescent="0.25">
      <c r="A138" s="95" t="s">
        <v>100</v>
      </c>
      <c r="B138" s="86">
        <v>44247</v>
      </c>
      <c r="C138" s="87" t="s">
        <v>4</v>
      </c>
      <c r="D138" s="85" t="s">
        <v>147</v>
      </c>
      <c r="E138" s="88">
        <v>29.81</v>
      </c>
      <c r="F138" s="89">
        <v>44270</v>
      </c>
      <c r="G138" s="89">
        <v>44270</v>
      </c>
    </row>
    <row r="139" spans="1:9" x14ac:dyDescent="0.25">
      <c r="A139" s="95" t="s">
        <v>101</v>
      </c>
      <c r="B139" s="86">
        <v>44182</v>
      </c>
      <c r="C139" s="87" t="s">
        <v>4</v>
      </c>
      <c r="D139" s="85" t="s">
        <v>70</v>
      </c>
      <c r="E139" s="88">
        <v>632.07000000000005</v>
      </c>
      <c r="F139" s="89">
        <v>44255</v>
      </c>
      <c r="G139" s="89">
        <v>44270</v>
      </c>
    </row>
    <row r="140" spans="1:9" x14ac:dyDescent="0.25">
      <c r="A140" s="95" t="s">
        <v>102</v>
      </c>
      <c r="B140" s="86">
        <v>44194</v>
      </c>
      <c r="C140" s="87" t="s">
        <v>4</v>
      </c>
      <c r="D140" s="85" t="s">
        <v>70</v>
      </c>
      <c r="E140" s="88">
        <v>278.83999999999997</v>
      </c>
      <c r="F140" s="89">
        <v>44255</v>
      </c>
      <c r="G140" s="89">
        <v>44270</v>
      </c>
      <c r="I140" s="12"/>
    </row>
    <row r="141" spans="1:9" x14ac:dyDescent="0.25">
      <c r="A141" s="95" t="s">
        <v>103</v>
      </c>
      <c r="B141" s="86">
        <v>44242</v>
      </c>
      <c r="C141" s="87" t="s">
        <v>4</v>
      </c>
      <c r="D141" s="85" t="s">
        <v>45</v>
      </c>
      <c r="E141" s="88">
        <v>66.81</v>
      </c>
      <c r="F141" s="89">
        <v>44272</v>
      </c>
      <c r="G141" s="89">
        <v>44272</v>
      </c>
    </row>
    <row r="142" spans="1:9" x14ac:dyDescent="0.25">
      <c r="A142" s="95" t="s">
        <v>104</v>
      </c>
      <c r="B142" s="86">
        <v>44253</v>
      </c>
      <c r="C142" s="87" t="s">
        <v>4</v>
      </c>
      <c r="D142" s="85" t="s">
        <v>44</v>
      </c>
      <c r="E142" s="88">
        <v>2067.6999999999998</v>
      </c>
      <c r="F142" s="89">
        <v>44274</v>
      </c>
      <c r="G142" s="89">
        <v>44274</v>
      </c>
    </row>
    <row r="143" spans="1:9" x14ac:dyDescent="0.25">
      <c r="A143" s="95" t="s">
        <v>105</v>
      </c>
      <c r="B143" s="86">
        <v>44257</v>
      </c>
      <c r="C143" s="87" t="s">
        <v>4</v>
      </c>
      <c r="D143" s="85" t="s">
        <v>42</v>
      </c>
      <c r="E143" s="88">
        <v>2137.6</v>
      </c>
      <c r="F143" s="89">
        <v>44257</v>
      </c>
      <c r="G143" s="89">
        <v>44274</v>
      </c>
    </row>
    <row r="144" spans="1:9" x14ac:dyDescent="0.25">
      <c r="A144" s="95" t="s">
        <v>107</v>
      </c>
      <c r="B144" s="86">
        <v>44253</v>
      </c>
      <c r="C144" s="87" t="s">
        <v>4</v>
      </c>
      <c r="D144" s="85" t="s">
        <v>106</v>
      </c>
      <c r="E144" s="88">
        <v>2100</v>
      </c>
      <c r="F144" s="89">
        <v>44253</v>
      </c>
      <c r="G144" s="89">
        <v>44274</v>
      </c>
    </row>
    <row r="145" spans="1:7" x14ac:dyDescent="0.25">
      <c r="A145" s="95" t="s">
        <v>108</v>
      </c>
      <c r="B145" s="86">
        <v>44246</v>
      </c>
      <c r="C145" s="87" t="s">
        <v>4</v>
      </c>
      <c r="D145" s="85" t="s">
        <v>44</v>
      </c>
      <c r="E145" s="88">
        <v>421.58</v>
      </c>
      <c r="F145" s="89">
        <v>44277</v>
      </c>
      <c r="G145" s="89">
        <v>44277</v>
      </c>
    </row>
    <row r="146" spans="1:7" x14ac:dyDescent="0.25">
      <c r="A146" s="95" t="s">
        <v>109</v>
      </c>
      <c r="B146" s="86">
        <v>44246</v>
      </c>
      <c r="C146" s="87" t="s">
        <v>4</v>
      </c>
      <c r="D146" s="85" t="s">
        <v>44</v>
      </c>
      <c r="E146" s="88">
        <v>445.54</v>
      </c>
      <c r="F146" s="89">
        <v>44277</v>
      </c>
      <c r="G146" s="89">
        <v>44277</v>
      </c>
    </row>
    <row r="147" spans="1:7" x14ac:dyDescent="0.25">
      <c r="A147" s="95" t="s">
        <v>110</v>
      </c>
      <c r="B147" s="86">
        <v>44258</v>
      </c>
      <c r="C147" s="87" t="s">
        <v>4</v>
      </c>
      <c r="D147" s="85" t="s">
        <v>34</v>
      </c>
      <c r="E147" s="88">
        <v>109.95</v>
      </c>
      <c r="F147" s="89">
        <v>44278</v>
      </c>
      <c r="G147" s="89">
        <v>44278</v>
      </c>
    </row>
    <row r="148" spans="1:7" x14ac:dyDescent="0.25">
      <c r="A148" s="95" t="s">
        <v>111</v>
      </c>
      <c r="B148" s="86">
        <v>44258</v>
      </c>
      <c r="C148" s="87" t="s">
        <v>4</v>
      </c>
      <c r="D148" s="85" t="s">
        <v>34</v>
      </c>
      <c r="E148" s="88">
        <v>85.16</v>
      </c>
      <c r="F148" s="89">
        <v>44278</v>
      </c>
      <c r="G148" s="89">
        <v>44278</v>
      </c>
    </row>
    <row r="149" spans="1:7" x14ac:dyDescent="0.25">
      <c r="A149" s="95" t="s">
        <v>112</v>
      </c>
      <c r="B149" s="86">
        <v>44248</v>
      </c>
      <c r="C149" s="87" t="s">
        <v>4</v>
      </c>
      <c r="D149" s="85" t="s">
        <v>56</v>
      </c>
      <c r="E149" s="88">
        <v>21.66</v>
      </c>
      <c r="F149" s="89">
        <v>44278</v>
      </c>
      <c r="G149" s="89">
        <v>44278</v>
      </c>
    </row>
    <row r="150" spans="1:7" x14ac:dyDescent="0.25">
      <c r="A150" s="98" t="s">
        <v>113</v>
      </c>
      <c r="B150" s="99">
        <v>43830</v>
      </c>
      <c r="C150" s="87" t="s">
        <v>4</v>
      </c>
      <c r="D150" s="85" t="s">
        <v>132</v>
      </c>
      <c r="E150" s="100">
        <v>77.599999999999994</v>
      </c>
      <c r="F150" s="89">
        <v>43889</v>
      </c>
      <c r="G150" s="89">
        <v>44278</v>
      </c>
    </row>
    <row r="151" spans="1:7" x14ac:dyDescent="0.25">
      <c r="A151" s="98" t="s">
        <v>114</v>
      </c>
      <c r="B151" s="99">
        <v>43830</v>
      </c>
      <c r="C151" s="87" t="s">
        <v>4</v>
      </c>
      <c r="D151" s="85" t="s">
        <v>132</v>
      </c>
      <c r="E151" s="100">
        <v>7485.39</v>
      </c>
      <c r="F151" s="89">
        <v>43889</v>
      </c>
      <c r="G151" s="89">
        <v>44278</v>
      </c>
    </row>
    <row r="152" spans="1:7" x14ac:dyDescent="0.25">
      <c r="A152" s="98" t="s">
        <v>115</v>
      </c>
      <c r="B152" s="99">
        <v>43830</v>
      </c>
      <c r="C152" s="87" t="s">
        <v>4</v>
      </c>
      <c r="D152" s="85" t="s">
        <v>132</v>
      </c>
      <c r="E152" s="100">
        <v>155.19</v>
      </c>
      <c r="F152" s="89">
        <v>43889</v>
      </c>
      <c r="G152" s="89">
        <v>44278</v>
      </c>
    </row>
    <row r="153" spans="1:7" x14ac:dyDescent="0.25">
      <c r="A153" s="98" t="s">
        <v>116</v>
      </c>
      <c r="B153" s="99">
        <v>43830</v>
      </c>
      <c r="C153" s="87" t="s">
        <v>4</v>
      </c>
      <c r="D153" s="85" t="s">
        <v>132</v>
      </c>
      <c r="E153" s="100">
        <v>12907.75</v>
      </c>
      <c r="F153" s="89">
        <v>43889</v>
      </c>
      <c r="G153" s="89">
        <v>44278</v>
      </c>
    </row>
    <row r="154" spans="1:7" x14ac:dyDescent="0.25">
      <c r="A154" s="98" t="s">
        <v>117</v>
      </c>
      <c r="B154" s="99">
        <v>43830</v>
      </c>
      <c r="C154" s="87" t="s">
        <v>4</v>
      </c>
      <c r="D154" s="85" t="s">
        <v>132</v>
      </c>
      <c r="E154" s="100">
        <v>200</v>
      </c>
      <c r="F154" s="89">
        <v>43889</v>
      </c>
      <c r="G154" s="89">
        <v>44278</v>
      </c>
    </row>
    <row r="155" spans="1:7" x14ac:dyDescent="0.25">
      <c r="A155" s="98" t="s">
        <v>118</v>
      </c>
      <c r="B155" s="99">
        <v>43861</v>
      </c>
      <c r="C155" s="87" t="s">
        <v>4</v>
      </c>
      <c r="D155" s="85" t="s">
        <v>132</v>
      </c>
      <c r="E155" s="100">
        <v>1123.68</v>
      </c>
      <c r="F155" s="89">
        <v>43921</v>
      </c>
      <c r="G155" s="89">
        <v>44278</v>
      </c>
    </row>
    <row r="156" spans="1:7" x14ac:dyDescent="0.25">
      <c r="A156" s="98" t="s">
        <v>119</v>
      </c>
      <c r="B156" s="99">
        <v>43861</v>
      </c>
      <c r="C156" s="87" t="s">
        <v>4</v>
      </c>
      <c r="D156" s="85" t="s">
        <v>132</v>
      </c>
      <c r="E156" s="100">
        <v>5262.95</v>
      </c>
      <c r="F156" s="89">
        <v>43921</v>
      </c>
      <c r="G156" s="89">
        <v>44278</v>
      </c>
    </row>
    <row r="157" spans="1:7" x14ac:dyDescent="0.25">
      <c r="A157" s="98" t="s">
        <v>120</v>
      </c>
      <c r="B157" s="99">
        <v>43861</v>
      </c>
      <c r="C157" s="87" t="s">
        <v>4</v>
      </c>
      <c r="D157" s="85" t="s">
        <v>132</v>
      </c>
      <c r="E157" s="100">
        <v>1171.99</v>
      </c>
      <c r="F157" s="89">
        <v>43921</v>
      </c>
      <c r="G157" s="89">
        <v>44278</v>
      </c>
    </row>
    <row r="158" spans="1:7" x14ac:dyDescent="0.25">
      <c r="A158" s="98" t="s">
        <v>121</v>
      </c>
      <c r="B158" s="99">
        <v>43861</v>
      </c>
      <c r="C158" s="87" t="s">
        <v>4</v>
      </c>
      <c r="D158" s="85" t="s">
        <v>132</v>
      </c>
      <c r="E158" s="100">
        <v>976.66</v>
      </c>
      <c r="F158" s="89">
        <v>43921</v>
      </c>
      <c r="G158" s="89">
        <v>44278</v>
      </c>
    </row>
    <row r="159" spans="1:7" x14ac:dyDescent="0.25">
      <c r="A159" s="98" t="s">
        <v>122</v>
      </c>
      <c r="B159" s="99">
        <v>43890</v>
      </c>
      <c r="C159" s="87" t="s">
        <v>4</v>
      </c>
      <c r="D159" s="85" t="s">
        <v>132</v>
      </c>
      <c r="E159" s="100">
        <v>2270.7399999999998</v>
      </c>
      <c r="F159" s="89">
        <v>43951</v>
      </c>
      <c r="G159" s="89">
        <v>44278</v>
      </c>
    </row>
    <row r="160" spans="1:7" x14ac:dyDescent="0.25">
      <c r="A160" s="98" t="s">
        <v>123</v>
      </c>
      <c r="B160" s="99">
        <v>43890</v>
      </c>
      <c r="C160" s="87" t="s">
        <v>4</v>
      </c>
      <c r="D160" s="85" t="s">
        <v>132</v>
      </c>
      <c r="E160" s="100">
        <v>6908.09</v>
      </c>
      <c r="F160" s="89">
        <v>43951</v>
      </c>
      <c r="G160" s="89">
        <v>44278</v>
      </c>
    </row>
    <row r="161" spans="1:8" x14ac:dyDescent="0.25">
      <c r="A161" s="98" t="s">
        <v>124</v>
      </c>
      <c r="B161" s="99">
        <v>43890</v>
      </c>
      <c r="C161" s="87" t="s">
        <v>4</v>
      </c>
      <c r="D161" s="85" t="s">
        <v>132</v>
      </c>
      <c r="E161" s="100">
        <v>594.4</v>
      </c>
      <c r="F161" s="89">
        <v>43951</v>
      </c>
      <c r="G161" s="89">
        <v>44278</v>
      </c>
    </row>
    <row r="162" spans="1:8" x14ac:dyDescent="0.25">
      <c r="A162" s="98" t="s">
        <v>125</v>
      </c>
      <c r="B162" s="99">
        <v>43890</v>
      </c>
      <c r="C162" s="87" t="s">
        <v>4</v>
      </c>
      <c r="D162" s="85" t="s">
        <v>132</v>
      </c>
      <c r="E162" s="100">
        <v>155.19</v>
      </c>
      <c r="F162" s="89">
        <v>43951</v>
      </c>
      <c r="G162" s="89">
        <v>44278</v>
      </c>
    </row>
    <row r="163" spans="1:8" x14ac:dyDescent="0.25">
      <c r="A163" s="98" t="s">
        <v>126</v>
      </c>
      <c r="B163" s="99">
        <v>43921</v>
      </c>
      <c r="C163" s="87" t="s">
        <v>4</v>
      </c>
      <c r="D163" s="85" t="s">
        <v>132</v>
      </c>
      <c r="E163" s="100">
        <v>1639.39</v>
      </c>
      <c r="F163" s="89">
        <v>43982</v>
      </c>
      <c r="G163" s="89">
        <v>44278</v>
      </c>
    </row>
    <row r="164" spans="1:8" x14ac:dyDescent="0.25">
      <c r="A164" s="98" t="s">
        <v>127</v>
      </c>
      <c r="B164" s="99">
        <v>43921</v>
      </c>
      <c r="C164" s="87" t="s">
        <v>4</v>
      </c>
      <c r="D164" s="85" t="s">
        <v>132</v>
      </c>
      <c r="E164" s="100">
        <v>343.49</v>
      </c>
      <c r="F164" s="89">
        <v>43982</v>
      </c>
      <c r="G164" s="89">
        <v>44278</v>
      </c>
    </row>
    <row r="165" spans="1:8" x14ac:dyDescent="0.25">
      <c r="A165" s="98" t="s">
        <v>128</v>
      </c>
      <c r="B165" s="99">
        <v>43921</v>
      </c>
      <c r="C165" s="87" t="s">
        <v>4</v>
      </c>
      <c r="D165" s="85" t="s">
        <v>132</v>
      </c>
      <c r="E165" s="100">
        <v>1587.08</v>
      </c>
      <c r="F165" s="89">
        <v>43982</v>
      </c>
      <c r="G165" s="89">
        <v>44278</v>
      </c>
    </row>
    <row r="166" spans="1:8" x14ac:dyDescent="0.25">
      <c r="A166" s="98" t="s">
        <v>129</v>
      </c>
      <c r="B166" s="99">
        <v>43951</v>
      </c>
      <c r="C166" s="87" t="s">
        <v>4</v>
      </c>
      <c r="D166" s="85" t="s">
        <v>132</v>
      </c>
      <c r="E166" s="100">
        <v>666.82</v>
      </c>
      <c r="F166" s="89">
        <v>44012</v>
      </c>
      <c r="G166" s="89">
        <v>44278</v>
      </c>
    </row>
    <row r="167" spans="1:8" x14ac:dyDescent="0.25">
      <c r="A167" s="98" t="s">
        <v>130</v>
      </c>
      <c r="B167" s="99">
        <v>43951</v>
      </c>
      <c r="C167" s="87" t="s">
        <v>4</v>
      </c>
      <c r="D167" s="85" t="s">
        <v>132</v>
      </c>
      <c r="E167" s="100">
        <v>1464.99</v>
      </c>
      <c r="F167" s="89">
        <v>44012</v>
      </c>
      <c r="G167" s="89">
        <v>44278</v>
      </c>
    </row>
    <row r="168" spans="1:8" x14ac:dyDescent="0.25">
      <c r="A168" s="98" t="s">
        <v>131</v>
      </c>
      <c r="B168" s="99">
        <v>43951</v>
      </c>
      <c r="C168" s="87" t="s">
        <v>4</v>
      </c>
      <c r="D168" s="85" t="s">
        <v>132</v>
      </c>
      <c r="E168" s="100">
        <v>5420.16</v>
      </c>
      <c r="F168" s="89">
        <v>44012</v>
      </c>
      <c r="G168" s="89">
        <v>44278</v>
      </c>
      <c r="H168" s="11"/>
    </row>
    <row r="169" spans="1:8" x14ac:dyDescent="0.25">
      <c r="A169" s="97">
        <v>2020919877</v>
      </c>
      <c r="B169" s="86">
        <v>44028</v>
      </c>
      <c r="C169" s="87" t="s">
        <v>4</v>
      </c>
      <c r="D169" s="85" t="s">
        <v>88</v>
      </c>
      <c r="E169" s="88">
        <v>1500</v>
      </c>
      <c r="F169" s="89">
        <v>44088</v>
      </c>
      <c r="G169" s="89">
        <v>44278</v>
      </c>
    </row>
    <row r="170" spans="1:8" x14ac:dyDescent="0.25">
      <c r="A170" s="97">
        <v>2020919880</v>
      </c>
      <c r="B170" s="86">
        <v>44032</v>
      </c>
      <c r="C170" s="87" t="s">
        <v>4</v>
      </c>
      <c r="D170" s="85" t="s">
        <v>88</v>
      </c>
      <c r="E170" s="88">
        <v>1500</v>
      </c>
      <c r="F170" s="89">
        <v>44092</v>
      </c>
      <c r="G170" s="89">
        <v>44278</v>
      </c>
    </row>
    <row r="171" spans="1:8" x14ac:dyDescent="0.25">
      <c r="A171" s="97">
        <v>2020920862</v>
      </c>
      <c r="B171" s="86">
        <v>44039</v>
      </c>
      <c r="C171" s="87" t="s">
        <v>4</v>
      </c>
      <c r="D171" s="85" t="s">
        <v>88</v>
      </c>
      <c r="E171" s="88">
        <v>8350</v>
      </c>
      <c r="F171" s="89">
        <v>44099</v>
      </c>
      <c r="G171" s="89">
        <v>44278</v>
      </c>
    </row>
    <row r="172" spans="1:8" x14ac:dyDescent="0.25">
      <c r="A172" s="101" t="s">
        <v>153</v>
      </c>
      <c r="B172" s="86">
        <v>44259</v>
      </c>
      <c r="C172" s="87" t="s">
        <v>4</v>
      </c>
      <c r="D172" s="85" t="s">
        <v>34</v>
      </c>
      <c r="E172" s="88">
        <v>233.46</v>
      </c>
      <c r="F172" s="89">
        <v>44279</v>
      </c>
      <c r="G172" s="89">
        <v>44279</v>
      </c>
    </row>
    <row r="173" spans="1:8" x14ac:dyDescent="0.25">
      <c r="A173" s="97" t="s">
        <v>154</v>
      </c>
      <c r="B173" s="86">
        <v>44285</v>
      </c>
      <c r="C173" s="87" t="s">
        <v>4</v>
      </c>
      <c r="D173" s="85" t="s">
        <v>74</v>
      </c>
      <c r="E173" s="88">
        <v>3.76</v>
      </c>
      <c r="F173" s="89">
        <v>44285</v>
      </c>
      <c r="G173" s="89">
        <v>44285</v>
      </c>
    </row>
    <row r="174" spans="1:8" x14ac:dyDescent="0.25">
      <c r="A174" s="97" t="s">
        <v>155</v>
      </c>
      <c r="B174" s="86">
        <v>44285</v>
      </c>
      <c r="C174" s="87" t="s">
        <v>4</v>
      </c>
      <c r="D174" s="85" t="s">
        <v>156</v>
      </c>
      <c r="E174" s="88">
        <v>28.69</v>
      </c>
      <c r="F174" s="89">
        <v>44285</v>
      </c>
      <c r="G174" s="89">
        <v>44285</v>
      </c>
    </row>
    <row r="175" spans="1:8" x14ac:dyDescent="0.25">
      <c r="A175" s="91">
        <v>4</v>
      </c>
      <c r="B175" s="86">
        <v>44259</v>
      </c>
      <c r="C175" s="87" t="s">
        <v>4</v>
      </c>
      <c r="D175" s="85" t="s">
        <v>38</v>
      </c>
      <c r="E175" s="88">
        <v>3122</v>
      </c>
      <c r="F175" s="89">
        <v>44259</v>
      </c>
      <c r="G175" s="89">
        <v>44279</v>
      </c>
    </row>
    <row r="176" spans="1:8" x14ac:dyDescent="0.25">
      <c r="A176" s="91">
        <v>234</v>
      </c>
      <c r="B176" s="86">
        <v>44250</v>
      </c>
      <c r="C176" s="87" t="s">
        <v>4</v>
      </c>
      <c r="D176" s="85" t="s">
        <v>142</v>
      </c>
      <c r="E176" s="88">
        <v>570</v>
      </c>
      <c r="F176" s="89">
        <v>44310</v>
      </c>
      <c r="G176" s="89">
        <v>44279</v>
      </c>
    </row>
    <row r="177" spans="1:7" x14ac:dyDescent="0.25">
      <c r="A177" s="102">
        <v>67024506111901</v>
      </c>
      <c r="B177" s="86">
        <v>44259</v>
      </c>
      <c r="C177" s="87" t="s">
        <v>4</v>
      </c>
      <c r="D177" s="85" t="s">
        <v>34</v>
      </c>
      <c r="E177" s="88">
        <v>94.5</v>
      </c>
      <c r="F177" s="89">
        <v>44279</v>
      </c>
      <c r="G177" s="89">
        <v>44279</v>
      </c>
    </row>
    <row r="178" spans="1:7" x14ac:dyDescent="0.25">
      <c r="A178" s="91">
        <v>1</v>
      </c>
      <c r="B178" s="86">
        <v>44200</v>
      </c>
      <c r="C178" s="87" t="s">
        <v>4</v>
      </c>
      <c r="D178" s="85" t="s">
        <v>143</v>
      </c>
      <c r="E178" s="88">
        <v>3633.92</v>
      </c>
      <c r="F178" s="89">
        <v>44200</v>
      </c>
      <c r="G178" s="89">
        <v>44280</v>
      </c>
    </row>
    <row r="179" spans="1:7" x14ac:dyDescent="0.25">
      <c r="A179" s="91">
        <v>166</v>
      </c>
      <c r="B179" s="86">
        <v>44168</v>
      </c>
      <c r="C179" s="87" t="s">
        <v>4</v>
      </c>
      <c r="D179" s="85" t="s">
        <v>144</v>
      </c>
      <c r="E179" s="88">
        <v>510</v>
      </c>
      <c r="F179" s="89">
        <v>44168</v>
      </c>
      <c r="G179" s="89">
        <v>44280</v>
      </c>
    </row>
    <row r="180" spans="1:7" x14ac:dyDescent="0.25">
      <c r="A180" s="91">
        <v>195</v>
      </c>
      <c r="B180" s="86">
        <v>44182</v>
      </c>
      <c r="C180" s="87" t="s">
        <v>4</v>
      </c>
      <c r="D180" s="85" t="s">
        <v>145</v>
      </c>
      <c r="E180" s="88">
        <v>1603.2</v>
      </c>
      <c r="F180" s="89">
        <v>44227</v>
      </c>
      <c r="G180" s="89">
        <v>44280</v>
      </c>
    </row>
    <row r="181" spans="1:7" x14ac:dyDescent="0.25">
      <c r="A181" s="91">
        <v>649</v>
      </c>
      <c r="B181" s="86">
        <v>44085</v>
      </c>
      <c r="C181" s="87" t="s">
        <v>4</v>
      </c>
      <c r="D181" s="85" t="s">
        <v>69</v>
      </c>
      <c r="E181" s="88">
        <v>200</v>
      </c>
      <c r="F181" s="89">
        <v>44085</v>
      </c>
      <c r="G181" s="89">
        <v>44281</v>
      </c>
    </row>
    <row r="182" spans="1:7" x14ac:dyDescent="0.25">
      <c r="A182" s="91">
        <v>819</v>
      </c>
      <c r="B182" s="86">
        <v>44137</v>
      </c>
      <c r="C182" s="87" t="s">
        <v>4</v>
      </c>
      <c r="D182" s="85" t="s">
        <v>69</v>
      </c>
      <c r="E182" s="88">
        <v>200</v>
      </c>
      <c r="F182" s="89">
        <v>44137</v>
      </c>
      <c r="G182" s="89">
        <v>44281</v>
      </c>
    </row>
    <row r="183" spans="1:7" x14ac:dyDescent="0.25">
      <c r="A183" s="91">
        <v>60</v>
      </c>
      <c r="B183" s="86">
        <v>44218</v>
      </c>
      <c r="C183" s="87" t="s">
        <v>4</v>
      </c>
      <c r="D183" s="85" t="s">
        <v>69</v>
      </c>
      <c r="E183" s="88">
        <v>200</v>
      </c>
      <c r="F183" s="89">
        <v>44218</v>
      </c>
      <c r="G183" s="89">
        <v>44281</v>
      </c>
    </row>
    <row r="184" spans="1:7" x14ac:dyDescent="0.25">
      <c r="A184" s="91">
        <v>125</v>
      </c>
      <c r="B184" s="86">
        <v>44251</v>
      </c>
      <c r="C184" s="87" t="s">
        <v>4</v>
      </c>
      <c r="D184" s="85" t="s">
        <v>69</v>
      </c>
      <c r="E184" s="88">
        <v>200</v>
      </c>
      <c r="F184" s="89">
        <v>44251</v>
      </c>
      <c r="G184" s="89">
        <v>44281</v>
      </c>
    </row>
    <row r="185" spans="1:7" x14ac:dyDescent="0.25">
      <c r="A185" s="102">
        <v>67188025000011</v>
      </c>
      <c r="B185" s="86">
        <v>44259</v>
      </c>
      <c r="C185" s="87" t="s">
        <v>4</v>
      </c>
      <c r="D185" s="85" t="s">
        <v>34</v>
      </c>
      <c r="E185" s="88">
        <v>98.28</v>
      </c>
      <c r="F185" s="89">
        <v>44281</v>
      </c>
      <c r="G185" s="89">
        <v>44281</v>
      </c>
    </row>
    <row r="186" spans="1:7" x14ac:dyDescent="0.25">
      <c r="A186" s="91" t="s">
        <v>146</v>
      </c>
      <c r="B186" s="86">
        <v>43594</v>
      </c>
      <c r="C186" s="87" t="s">
        <v>4</v>
      </c>
      <c r="D186" s="85" t="s">
        <v>147</v>
      </c>
      <c r="E186" s="88">
        <v>4.13</v>
      </c>
      <c r="F186" s="89">
        <v>43625</v>
      </c>
      <c r="G186" s="89">
        <v>44284</v>
      </c>
    </row>
    <row r="187" spans="1:7" x14ac:dyDescent="0.25">
      <c r="A187" s="91" t="s">
        <v>148</v>
      </c>
      <c r="B187" s="86">
        <v>43840</v>
      </c>
      <c r="C187" s="87" t="s">
        <v>4</v>
      </c>
      <c r="D187" s="85" t="s">
        <v>147</v>
      </c>
      <c r="E187" s="88">
        <v>4.13</v>
      </c>
      <c r="F187" s="89">
        <v>43874</v>
      </c>
      <c r="G187" s="89">
        <v>44284</v>
      </c>
    </row>
    <row r="188" spans="1:7" x14ac:dyDescent="0.25">
      <c r="A188" s="91" t="s">
        <v>149</v>
      </c>
      <c r="B188" s="86">
        <v>44084</v>
      </c>
      <c r="C188" s="87" t="s">
        <v>4</v>
      </c>
      <c r="D188" s="85" t="s">
        <v>147</v>
      </c>
      <c r="E188" s="88">
        <v>4.13</v>
      </c>
      <c r="F188" s="89">
        <v>44117</v>
      </c>
      <c r="G188" s="89">
        <v>44284</v>
      </c>
    </row>
    <row r="189" spans="1:7" x14ac:dyDescent="0.25">
      <c r="A189" s="102"/>
      <c r="B189" s="86">
        <v>44259</v>
      </c>
      <c r="C189" s="87" t="s">
        <v>4</v>
      </c>
      <c r="D189" s="85" t="s">
        <v>34</v>
      </c>
      <c r="E189" s="88"/>
      <c r="F189" s="89">
        <v>44284</v>
      </c>
      <c r="G189" s="89">
        <v>44284</v>
      </c>
    </row>
    <row r="190" spans="1:7" x14ac:dyDescent="0.25">
      <c r="A190" s="91" t="s">
        <v>150</v>
      </c>
      <c r="B190" s="86">
        <v>44208</v>
      </c>
      <c r="C190" s="87" t="s">
        <v>4</v>
      </c>
      <c r="D190" s="85" t="s">
        <v>147</v>
      </c>
      <c r="E190" s="88">
        <v>461.35</v>
      </c>
      <c r="F190" s="89">
        <v>44238</v>
      </c>
      <c r="G190" s="89">
        <v>44284</v>
      </c>
    </row>
    <row r="191" spans="1:7" x14ac:dyDescent="0.25">
      <c r="A191" s="91">
        <v>412100208345</v>
      </c>
      <c r="B191" s="86">
        <v>44263</v>
      </c>
      <c r="C191" s="87" t="s">
        <v>4</v>
      </c>
      <c r="D191" s="85" t="s">
        <v>37</v>
      </c>
      <c r="E191" s="88">
        <v>282.72000000000003</v>
      </c>
      <c r="F191" s="89">
        <v>44281</v>
      </c>
      <c r="G191" s="89">
        <v>44281</v>
      </c>
    </row>
    <row r="192" spans="1:7" x14ac:dyDescent="0.25">
      <c r="A192" s="91">
        <v>412100208346</v>
      </c>
      <c r="B192" s="86">
        <v>44263</v>
      </c>
      <c r="C192" s="87" t="s">
        <v>4</v>
      </c>
      <c r="D192" s="85" t="s">
        <v>37</v>
      </c>
      <c r="E192" s="88">
        <v>204.96</v>
      </c>
      <c r="F192" s="89">
        <v>44281</v>
      </c>
      <c r="G192" s="89">
        <v>44281</v>
      </c>
    </row>
    <row r="193" spans="1:7" x14ac:dyDescent="0.25">
      <c r="A193" s="91" t="s">
        <v>165</v>
      </c>
      <c r="B193" s="86">
        <v>43621</v>
      </c>
      <c r="C193" s="87" t="s">
        <v>4</v>
      </c>
      <c r="D193" s="85" t="s">
        <v>166</v>
      </c>
      <c r="E193" s="88">
        <v>49.18</v>
      </c>
      <c r="F193" s="89">
        <v>43621</v>
      </c>
      <c r="G193" s="89">
        <v>44284</v>
      </c>
    </row>
    <row r="194" spans="1:7" x14ac:dyDescent="0.25">
      <c r="A194" s="97">
        <v>45777035519</v>
      </c>
      <c r="B194" s="86">
        <v>44165</v>
      </c>
      <c r="C194" s="87" t="s">
        <v>4</v>
      </c>
      <c r="D194" s="85" t="s">
        <v>5</v>
      </c>
      <c r="E194" s="88">
        <v>4560</v>
      </c>
      <c r="F194" s="89">
        <v>44227</v>
      </c>
      <c r="G194" s="89">
        <v>44285</v>
      </c>
    </row>
    <row r="195" spans="1:7" x14ac:dyDescent="0.25">
      <c r="A195" s="97">
        <v>45777035520</v>
      </c>
      <c r="B195" s="86">
        <v>44165</v>
      </c>
      <c r="C195" s="87" t="s">
        <v>4</v>
      </c>
      <c r="D195" s="85" t="s">
        <v>5</v>
      </c>
      <c r="E195" s="88">
        <v>3982.4</v>
      </c>
      <c r="F195" s="89">
        <v>44227</v>
      </c>
      <c r="G195" s="89">
        <v>44285</v>
      </c>
    </row>
    <row r="196" spans="1:7" x14ac:dyDescent="0.25">
      <c r="A196" s="95" t="s">
        <v>133</v>
      </c>
      <c r="B196" s="86">
        <v>44165</v>
      </c>
      <c r="C196" s="87" t="s">
        <v>4</v>
      </c>
      <c r="D196" s="85" t="s">
        <v>5</v>
      </c>
      <c r="E196" s="88">
        <v>1025.7</v>
      </c>
      <c r="F196" s="89">
        <v>44227</v>
      </c>
      <c r="G196" s="89">
        <v>44285</v>
      </c>
    </row>
    <row r="197" spans="1:7" x14ac:dyDescent="0.25">
      <c r="A197" s="95" t="s">
        <v>134</v>
      </c>
      <c r="B197" s="86">
        <v>44165</v>
      </c>
      <c r="C197" s="87" t="s">
        <v>4</v>
      </c>
      <c r="D197" s="85" t="s">
        <v>5</v>
      </c>
      <c r="E197" s="88">
        <v>849.38</v>
      </c>
      <c r="F197" s="89">
        <v>44227</v>
      </c>
      <c r="G197" s="89">
        <v>44285</v>
      </c>
    </row>
    <row r="198" spans="1:7" x14ac:dyDescent="0.25">
      <c r="A198" s="95" t="s">
        <v>135</v>
      </c>
      <c r="B198" s="86">
        <v>44165</v>
      </c>
      <c r="C198" s="87" t="s">
        <v>4</v>
      </c>
      <c r="D198" s="85" t="s">
        <v>5</v>
      </c>
      <c r="E198" s="88">
        <v>1208.0999999999999</v>
      </c>
      <c r="F198" s="89">
        <v>44227</v>
      </c>
      <c r="G198" s="89">
        <v>44285</v>
      </c>
    </row>
    <row r="199" spans="1:7" x14ac:dyDescent="0.25">
      <c r="A199" s="95" t="s">
        <v>136</v>
      </c>
      <c r="B199" s="86">
        <v>44165</v>
      </c>
      <c r="C199" s="87" t="s">
        <v>4</v>
      </c>
      <c r="D199" s="85" t="s">
        <v>5</v>
      </c>
      <c r="E199" s="88">
        <v>727.78</v>
      </c>
      <c r="F199" s="89">
        <v>44227</v>
      </c>
      <c r="G199" s="89">
        <v>44285</v>
      </c>
    </row>
    <row r="200" spans="1:7" x14ac:dyDescent="0.25">
      <c r="A200" s="95" t="s">
        <v>168</v>
      </c>
      <c r="B200" s="86">
        <v>44246</v>
      </c>
      <c r="C200" s="87" t="s">
        <v>4</v>
      </c>
      <c r="D200" s="85" t="s">
        <v>167</v>
      </c>
      <c r="E200" s="88">
        <v>50</v>
      </c>
      <c r="F200" s="89">
        <v>44246</v>
      </c>
      <c r="G200" s="89">
        <v>44286</v>
      </c>
    </row>
    <row r="201" spans="1:7" x14ac:dyDescent="0.25">
      <c r="A201" s="95" t="s">
        <v>169</v>
      </c>
      <c r="B201" s="86">
        <v>44257</v>
      </c>
      <c r="C201" s="87" t="s">
        <v>4</v>
      </c>
      <c r="D201" s="85" t="s">
        <v>167</v>
      </c>
      <c r="E201" s="88">
        <v>40</v>
      </c>
      <c r="F201" s="89">
        <v>44257</v>
      </c>
      <c r="G201" s="89">
        <v>44286</v>
      </c>
    </row>
    <row r="202" spans="1:7" x14ac:dyDescent="0.25">
      <c r="A202" s="103"/>
      <c r="B202" s="104"/>
      <c r="C202" s="105"/>
      <c r="D202" s="106"/>
      <c r="E202" s="107"/>
      <c r="F202" s="108"/>
      <c r="G202" s="108"/>
    </row>
    <row r="203" spans="1:7" x14ac:dyDescent="0.25">
      <c r="A203" s="91"/>
      <c r="B203" s="86"/>
      <c r="C203" s="87"/>
      <c r="D203" s="85"/>
      <c r="E203" s="88">
        <f>SUM(E2:E202)</f>
        <v>250408.9800000001</v>
      </c>
      <c r="F203" s="89"/>
      <c r="G203" s="89"/>
    </row>
    <row r="204" spans="1:7" x14ac:dyDescent="0.25">
      <c r="A204" s="82"/>
      <c r="B204" s="82"/>
      <c r="C204" s="83"/>
      <c r="D204" s="82"/>
      <c r="E204" s="84"/>
      <c r="F204" s="82"/>
      <c r="G204" s="82"/>
    </row>
    <row r="210" spans="1:7" x14ac:dyDescent="0.25">
      <c r="A210" s="112"/>
      <c r="B210" s="113"/>
      <c r="C210" s="114"/>
      <c r="D210" s="115"/>
      <c r="E210" s="116"/>
    </row>
    <row r="211" spans="1:7" x14ac:dyDescent="0.25">
      <c r="A211" s="117"/>
      <c r="B211" s="118"/>
      <c r="C211" s="119"/>
      <c r="D211" s="120"/>
      <c r="E211" s="121"/>
      <c r="F211" s="117"/>
      <c r="G211" s="123"/>
    </row>
    <row r="212" spans="1:7" x14ac:dyDescent="0.25">
      <c r="A212" s="117"/>
      <c r="B212" s="118"/>
      <c r="C212" s="119"/>
      <c r="D212" s="120"/>
      <c r="E212" s="121"/>
      <c r="F212" s="117"/>
      <c r="G212" s="123"/>
    </row>
    <row r="213" spans="1:7" x14ac:dyDescent="0.25">
      <c r="A213" s="117"/>
      <c r="B213" s="118"/>
      <c r="C213" s="119"/>
      <c r="D213" s="120"/>
      <c r="E213" s="121"/>
      <c r="F213" s="117"/>
      <c r="G213" s="123"/>
    </row>
    <row r="214" spans="1:7" x14ac:dyDescent="0.25">
      <c r="A214" s="117"/>
      <c r="B214" s="118"/>
      <c r="C214" s="119"/>
      <c r="D214" s="120"/>
      <c r="E214" s="121"/>
      <c r="F214" s="117"/>
      <c r="G214" s="123"/>
    </row>
    <row r="215" spans="1:7" x14ac:dyDescent="0.25">
      <c r="A215" s="117"/>
      <c r="B215" s="118"/>
      <c r="C215" s="119"/>
      <c r="D215" s="120"/>
      <c r="E215" s="121"/>
      <c r="F215" s="117"/>
      <c r="G215" s="123"/>
    </row>
    <row r="216" spans="1:7" x14ac:dyDescent="0.25">
      <c r="A216" s="117"/>
      <c r="B216" s="118"/>
      <c r="C216" s="119"/>
      <c r="D216" s="120"/>
      <c r="E216" s="121"/>
      <c r="F216" s="117"/>
      <c r="G216" s="123"/>
    </row>
    <row r="217" spans="1:7" x14ac:dyDescent="0.25">
      <c r="A217" s="117"/>
      <c r="B217" s="118"/>
      <c r="C217" s="119"/>
      <c r="D217" s="120"/>
      <c r="E217" s="121"/>
      <c r="F217" s="117"/>
      <c r="G217" s="123"/>
    </row>
  </sheetData>
  <autoFilter ref="A1:G224"/>
  <sortState ref="A2:K215">
    <sortCondition ref="G1"/>
  </sortState>
  <pageMargins left="0.7" right="0.7" top="0.75" bottom="0.75" header="0.3" footer="0.3"/>
  <pageSetup paperSize="9" scale="76" orientation="landscape" r:id="rId1"/>
  <ignoredErrors>
    <ignoredError sqref="A1:D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6"/>
  <sheetViews>
    <sheetView workbookViewId="0">
      <pane ySplit="1" topLeftCell="A131" activePane="bottomLeft" state="frozen"/>
      <selection pane="bottomLeft" activeCell="K166" sqref="K166"/>
    </sheetView>
  </sheetViews>
  <sheetFormatPr defaultRowHeight="15" x14ac:dyDescent="0.25"/>
  <cols>
    <col min="1" max="1" width="13" customWidth="1"/>
    <col min="2" max="2" width="21.85546875" customWidth="1"/>
    <col min="3" max="3" width="18" style="27" bestFit="1" customWidth="1"/>
    <col min="4" max="4" width="10.7109375" style="27" bestFit="1" customWidth="1"/>
    <col min="5" max="5" width="11.5703125" style="40" customWidth="1"/>
    <col min="6" max="6" width="47" style="27" customWidth="1"/>
    <col min="7" max="7" width="17" style="50" customWidth="1"/>
    <col min="8" max="8" width="13.42578125" style="27" bestFit="1" customWidth="1"/>
    <col min="9" max="9" width="15.42578125" style="19" bestFit="1" customWidth="1"/>
    <col min="10" max="10" width="17.42578125" customWidth="1"/>
    <col min="11" max="11" width="17.5703125" customWidth="1"/>
    <col min="13" max="13" width="20" customWidth="1"/>
    <col min="17" max="17" width="11.5703125" bestFit="1" customWidth="1"/>
  </cols>
  <sheetData>
    <row r="1" spans="1:13" ht="80.25" customHeight="1" x14ac:dyDescent="0.25">
      <c r="A1" s="1" t="s">
        <v>35</v>
      </c>
      <c r="B1" s="1" t="s">
        <v>35</v>
      </c>
      <c r="C1" s="23" t="s">
        <v>0</v>
      </c>
      <c r="D1" s="23" t="s">
        <v>1</v>
      </c>
      <c r="E1" s="37" t="s">
        <v>2</v>
      </c>
      <c r="F1" s="23" t="s">
        <v>3</v>
      </c>
      <c r="G1" s="47" t="s">
        <v>29</v>
      </c>
      <c r="H1" s="23" t="s">
        <v>30</v>
      </c>
      <c r="I1" s="17" t="s">
        <v>31</v>
      </c>
      <c r="J1" s="1" t="s">
        <v>33</v>
      </c>
      <c r="K1" s="1" t="s">
        <v>32</v>
      </c>
    </row>
    <row r="2" spans="1:13" ht="17.25" customHeight="1" x14ac:dyDescent="0.25">
      <c r="A2" s="1"/>
      <c r="B2" s="4"/>
      <c r="C2" s="56">
        <v>2020920863</v>
      </c>
      <c r="D2" s="57">
        <v>44039</v>
      </c>
      <c r="E2" s="38" t="s">
        <v>4</v>
      </c>
      <c r="F2" s="54" t="s">
        <v>199</v>
      </c>
      <c r="G2" s="53">
        <v>2170</v>
      </c>
      <c r="H2" s="24">
        <v>44099</v>
      </c>
      <c r="I2" s="10">
        <v>44292</v>
      </c>
      <c r="J2" s="2">
        <f t="shared" ref="J2:J65" si="0">I2-H2</f>
        <v>193</v>
      </c>
      <c r="K2" s="3">
        <f t="shared" ref="K2:K65" si="1">G2*J2</f>
        <v>418810</v>
      </c>
    </row>
    <row r="3" spans="1:13" ht="15" customHeight="1" x14ac:dyDescent="0.25">
      <c r="A3" s="1"/>
      <c r="B3" s="4"/>
      <c r="C3" s="56">
        <v>2020925034</v>
      </c>
      <c r="D3" s="57">
        <v>44098</v>
      </c>
      <c r="E3" s="38" t="s">
        <v>4</v>
      </c>
      <c r="F3" s="55" t="s">
        <v>199</v>
      </c>
      <c r="G3" s="58">
        <v>5950</v>
      </c>
      <c r="H3" s="24">
        <v>44158</v>
      </c>
      <c r="I3" s="10">
        <v>44292</v>
      </c>
      <c r="J3" s="2">
        <f t="shared" si="0"/>
        <v>134</v>
      </c>
      <c r="K3" s="3">
        <f t="shared" si="1"/>
        <v>797300</v>
      </c>
    </row>
    <row r="4" spans="1:13" ht="15" customHeight="1" x14ac:dyDescent="0.25">
      <c r="A4" s="1"/>
      <c r="B4" s="4"/>
      <c r="C4" s="56">
        <v>2020927701</v>
      </c>
      <c r="D4" s="57">
        <v>44125</v>
      </c>
      <c r="E4" s="38" t="s">
        <v>4</v>
      </c>
      <c r="F4" s="55" t="s">
        <v>199</v>
      </c>
      <c r="G4" s="58">
        <v>2230</v>
      </c>
      <c r="H4" s="24">
        <v>44185</v>
      </c>
      <c r="I4" s="10">
        <v>44292</v>
      </c>
      <c r="J4" s="2">
        <f t="shared" si="0"/>
        <v>107</v>
      </c>
      <c r="K4" s="3">
        <f t="shared" si="1"/>
        <v>238610</v>
      </c>
    </row>
    <row r="5" spans="1:13" ht="15" customHeight="1" x14ac:dyDescent="0.25">
      <c r="A5" s="1"/>
      <c r="B5" s="4"/>
      <c r="C5" s="56">
        <v>2020931040</v>
      </c>
      <c r="D5" s="57">
        <v>44155</v>
      </c>
      <c r="E5" s="38" t="s">
        <v>4</v>
      </c>
      <c r="F5" s="55" t="s">
        <v>199</v>
      </c>
      <c r="G5" s="58">
        <v>7500</v>
      </c>
      <c r="H5" s="24">
        <v>43849</v>
      </c>
      <c r="I5" s="10">
        <v>44292</v>
      </c>
      <c r="J5" s="2">
        <f t="shared" si="0"/>
        <v>443</v>
      </c>
      <c r="K5" s="3">
        <f t="shared" si="1"/>
        <v>3322500</v>
      </c>
      <c r="M5" s="21">
        <f>G5+G4+G3+G2</f>
        <v>17850</v>
      </c>
    </row>
    <row r="6" spans="1:13" ht="15" customHeight="1" x14ac:dyDescent="0.25">
      <c r="A6" s="1"/>
      <c r="B6" s="4"/>
      <c r="C6" s="56">
        <v>202000000216</v>
      </c>
      <c r="D6" s="57">
        <v>43889</v>
      </c>
      <c r="E6" s="38" t="s">
        <v>252</v>
      </c>
      <c r="F6" s="60" t="s">
        <v>253</v>
      </c>
      <c r="G6" s="58">
        <v>11389.02</v>
      </c>
      <c r="H6" s="24">
        <v>43921</v>
      </c>
      <c r="I6" s="10">
        <v>44292</v>
      </c>
      <c r="J6" s="2">
        <f t="shared" si="0"/>
        <v>371</v>
      </c>
      <c r="K6" s="3">
        <f t="shared" si="1"/>
        <v>4225326.42</v>
      </c>
      <c r="M6" s="21"/>
    </row>
    <row r="7" spans="1:13" ht="15" customHeight="1" x14ac:dyDescent="0.25">
      <c r="A7" s="1"/>
      <c r="B7" s="4"/>
      <c r="C7" s="56">
        <v>2</v>
      </c>
      <c r="D7" s="57">
        <v>44292</v>
      </c>
      <c r="E7" s="38" t="s">
        <v>4</v>
      </c>
      <c r="F7" s="55" t="s">
        <v>36</v>
      </c>
      <c r="G7" s="58">
        <v>1562</v>
      </c>
      <c r="H7" s="24">
        <v>44292</v>
      </c>
      <c r="I7" s="10">
        <v>44294</v>
      </c>
      <c r="J7" s="2">
        <f t="shared" si="0"/>
        <v>2</v>
      </c>
      <c r="K7" s="3">
        <f t="shared" si="1"/>
        <v>3124</v>
      </c>
    </row>
    <row r="8" spans="1:13" ht="15" customHeight="1" x14ac:dyDescent="0.25">
      <c r="A8" s="1"/>
      <c r="B8" s="4"/>
      <c r="C8" s="59" t="s">
        <v>200</v>
      </c>
      <c r="D8" s="57">
        <v>44165</v>
      </c>
      <c r="E8" s="38" t="s">
        <v>4</v>
      </c>
      <c r="F8" s="60" t="s">
        <v>192</v>
      </c>
      <c r="G8" s="58">
        <v>150</v>
      </c>
      <c r="H8" s="24">
        <v>44227</v>
      </c>
      <c r="I8" s="10">
        <v>44294</v>
      </c>
      <c r="J8" s="2">
        <f t="shared" si="0"/>
        <v>67</v>
      </c>
      <c r="K8" s="3">
        <f t="shared" si="1"/>
        <v>10050</v>
      </c>
    </row>
    <row r="9" spans="1:13" ht="15" customHeight="1" x14ac:dyDescent="0.25">
      <c r="A9" s="1"/>
      <c r="B9" s="4"/>
      <c r="C9" s="59" t="s">
        <v>200</v>
      </c>
      <c r="D9" s="57">
        <v>44135</v>
      </c>
      <c r="E9" s="38" t="s">
        <v>4</v>
      </c>
      <c r="F9" s="60" t="s">
        <v>192</v>
      </c>
      <c r="G9" s="58">
        <v>150</v>
      </c>
      <c r="H9" s="24">
        <v>44196</v>
      </c>
      <c r="I9" s="10">
        <v>44294</v>
      </c>
      <c r="J9" s="2">
        <f t="shared" si="0"/>
        <v>98</v>
      </c>
      <c r="K9" s="3">
        <f t="shared" si="1"/>
        <v>14700</v>
      </c>
    </row>
    <row r="10" spans="1:13" ht="15" customHeight="1" x14ac:dyDescent="0.25">
      <c r="A10" s="1"/>
      <c r="B10" s="4"/>
      <c r="C10" s="59" t="s">
        <v>201</v>
      </c>
      <c r="D10" s="57">
        <v>44196</v>
      </c>
      <c r="E10" s="38" t="s">
        <v>4</v>
      </c>
      <c r="F10" s="60" t="s">
        <v>192</v>
      </c>
      <c r="G10" s="58">
        <v>1000</v>
      </c>
      <c r="H10" s="24">
        <v>44255</v>
      </c>
      <c r="I10" s="10">
        <v>44294</v>
      </c>
      <c r="J10" s="2">
        <f t="shared" si="0"/>
        <v>39</v>
      </c>
      <c r="K10" s="3">
        <f t="shared" si="1"/>
        <v>39000</v>
      </c>
    </row>
    <row r="11" spans="1:13" ht="15" customHeight="1" x14ac:dyDescent="0.25">
      <c r="A11" s="1"/>
      <c r="B11" s="4"/>
      <c r="C11" s="59" t="s">
        <v>202</v>
      </c>
      <c r="D11" s="57">
        <v>44196</v>
      </c>
      <c r="E11" s="38" t="s">
        <v>4</v>
      </c>
      <c r="F11" s="60" t="s">
        <v>192</v>
      </c>
      <c r="G11" s="58">
        <v>150</v>
      </c>
      <c r="H11" s="24">
        <v>44255</v>
      </c>
      <c r="I11" s="10">
        <v>44294</v>
      </c>
      <c r="J11" s="2">
        <f t="shared" si="0"/>
        <v>39</v>
      </c>
      <c r="K11" s="3">
        <f t="shared" si="1"/>
        <v>5850</v>
      </c>
    </row>
    <row r="12" spans="1:13" ht="15" customHeight="1" x14ac:dyDescent="0.25">
      <c r="A12" s="1"/>
      <c r="B12" s="4"/>
      <c r="C12" s="59" t="s">
        <v>203</v>
      </c>
      <c r="D12" s="57">
        <v>44180</v>
      </c>
      <c r="E12" s="38" t="s">
        <v>4</v>
      </c>
      <c r="F12" s="60" t="s">
        <v>65</v>
      </c>
      <c r="G12" s="58">
        <v>156</v>
      </c>
      <c r="H12" s="24">
        <v>44300</v>
      </c>
      <c r="I12" s="10">
        <v>44294</v>
      </c>
      <c r="J12" s="2">
        <f t="shared" si="0"/>
        <v>-6</v>
      </c>
      <c r="K12" s="3">
        <f t="shared" si="1"/>
        <v>-936</v>
      </c>
    </row>
    <row r="13" spans="1:13" ht="15" customHeight="1" x14ac:dyDescent="0.25">
      <c r="A13" s="1"/>
      <c r="B13" s="4"/>
      <c r="C13" s="59" t="s">
        <v>204</v>
      </c>
      <c r="D13" s="57">
        <v>44153</v>
      </c>
      <c r="E13" s="38" t="s">
        <v>4</v>
      </c>
      <c r="F13" s="60" t="s">
        <v>65</v>
      </c>
      <c r="G13" s="58">
        <v>156</v>
      </c>
      <c r="H13" s="24">
        <v>44273</v>
      </c>
      <c r="I13" s="10">
        <v>44294</v>
      </c>
      <c r="J13" s="2">
        <f t="shared" si="0"/>
        <v>21</v>
      </c>
      <c r="K13" s="3">
        <f t="shared" si="1"/>
        <v>3276</v>
      </c>
    </row>
    <row r="14" spans="1:13" ht="15" customHeight="1" x14ac:dyDescent="0.25">
      <c r="A14" s="1"/>
      <c r="B14" s="4"/>
      <c r="C14" s="59" t="s">
        <v>205</v>
      </c>
      <c r="D14" s="57">
        <v>44119</v>
      </c>
      <c r="E14" s="38" t="s">
        <v>4</v>
      </c>
      <c r="F14" s="60" t="s">
        <v>65</v>
      </c>
      <c r="G14" s="58">
        <v>154.80000000000001</v>
      </c>
      <c r="H14" s="24">
        <v>44239</v>
      </c>
      <c r="I14" s="10">
        <v>44294</v>
      </c>
      <c r="J14" s="2">
        <f t="shared" si="0"/>
        <v>55</v>
      </c>
      <c r="K14" s="3">
        <f t="shared" si="1"/>
        <v>8514</v>
      </c>
    </row>
    <row r="15" spans="1:13" ht="15" customHeight="1" x14ac:dyDescent="0.25">
      <c r="A15" s="1"/>
      <c r="B15" s="4"/>
      <c r="C15" s="59" t="s">
        <v>206</v>
      </c>
      <c r="D15" s="57">
        <v>44242</v>
      </c>
      <c r="E15" s="38" t="s">
        <v>4</v>
      </c>
      <c r="F15" s="60" t="s">
        <v>65</v>
      </c>
      <c r="G15" s="58">
        <v>975</v>
      </c>
      <c r="H15" s="24">
        <v>44302</v>
      </c>
      <c r="I15" s="10">
        <v>44294</v>
      </c>
      <c r="J15" s="2">
        <f t="shared" si="0"/>
        <v>-8</v>
      </c>
      <c r="K15" s="3">
        <f t="shared" si="1"/>
        <v>-7800</v>
      </c>
    </row>
    <row r="16" spans="1:13" ht="15" customHeight="1" x14ac:dyDescent="0.25">
      <c r="A16" s="1"/>
      <c r="B16" s="4"/>
      <c r="C16" s="59" t="s">
        <v>207</v>
      </c>
      <c r="D16" s="57">
        <v>44285</v>
      </c>
      <c r="E16" s="38" t="s">
        <v>4</v>
      </c>
      <c r="F16" s="60" t="s">
        <v>208</v>
      </c>
      <c r="G16" s="58">
        <v>182</v>
      </c>
      <c r="H16" s="24">
        <v>44285</v>
      </c>
      <c r="I16" s="10">
        <v>44294</v>
      </c>
      <c r="J16" s="2">
        <f t="shared" si="0"/>
        <v>9</v>
      </c>
      <c r="K16" s="3">
        <f t="shared" si="1"/>
        <v>1638</v>
      </c>
      <c r="M16" s="21">
        <f>G16+G15+G14+G13+G12+G11+G10+G9+G8+G7</f>
        <v>4635.8</v>
      </c>
    </row>
    <row r="17" spans="1:13" ht="15" customHeight="1" x14ac:dyDescent="0.25">
      <c r="A17" s="1"/>
      <c r="B17" s="4"/>
      <c r="C17" s="70" t="s">
        <v>276</v>
      </c>
      <c r="D17" s="33">
        <v>44266</v>
      </c>
      <c r="E17" s="38" t="s">
        <v>4</v>
      </c>
      <c r="F17" s="77" t="s">
        <v>229</v>
      </c>
      <c r="G17" s="48">
        <v>462.65</v>
      </c>
      <c r="H17" s="24">
        <v>44266</v>
      </c>
      <c r="I17" s="10">
        <v>44296</v>
      </c>
      <c r="J17" s="2">
        <f t="shared" si="0"/>
        <v>30</v>
      </c>
      <c r="K17" s="3">
        <f t="shared" si="1"/>
        <v>13879.5</v>
      </c>
    </row>
    <row r="18" spans="1:13" ht="15" customHeight="1" x14ac:dyDescent="0.25">
      <c r="A18" s="1"/>
      <c r="B18" s="4"/>
      <c r="C18" s="70" t="s">
        <v>303</v>
      </c>
      <c r="D18" s="33">
        <v>44294</v>
      </c>
      <c r="E18" s="38" t="s">
        <v>4</v>
      </c>
      <c r="F18" s="77" t="s">
        <v>304</v>
      </c>
      <c r="G18" s="48">
        <v>136</v>
      </c>
      <c r="H18" s="24">
        <v>44294</v>
      </c>
      <c r="I18" s="24">
        <v>44295</v>
      </c>
      <c r="J18" s="2">
        <f t="shared" si="0"/>
        <v>1</v>
      </c>
      <c r="K18" s="3">
        <f t="shared" si="1"/>
        <v>136</v>
      </c>
    </row>
    <row r="19" spans="1:13" ht="15" customHeight="1" x14ac:dyDescent="0.25">
      <c r="A19" s="1"/>
      <c r="B19" s="4"/>
      <c r="C19" s="59" t="s">
        <v>228</v>
      </c>
      <c r="D19" s="57">
        <v>44266</v>
      </c>
      <c r="E19" s="38" t="s">
        <v>4</v>
      </c>
      <c r="F19" s="60" t="s">
        <v>229</v>
      </c>
      <c r="G19" s="58">
        <v>276.39999999999998</v>
      </c>
      <c r="H19" s="24">
        <v>44298</v>
      </c>
      <c r="I19" s="22">
        <v>44298</v>
      </c>
      <c r="J19" s="2">
        <f t="shared" si="0"/>
        <v>0</v>
      </c>
      <c r="K19" s="3">
        <f t="shared" si="1"/>
        <v>0</v>
      </c>
    </row>
    <row r="20" spans="1:13" ht="15" customHeight="1" x14ac:dyDescent="0.25">
      <c r="A20" s="1"/>
      <c r="B20" s="4"/>
      <c r="C20" s="59" t="s">
        <v>230</v>
      </c>
      <c r="D20" s="61">
        <v>44266</v>
      </c>
      <c r="E20" s="38" t="s">
        <v>4</v>
      </c>
      <c r="F20" s="60" t="s">
        <v>229</v>
      </c>
      <c r="G20" s="58">
        <v>110.48</v>
      </c>
      <c r="H20" s="24">
        <v>44298</v>
      </c>
      <c r="I20" s="22">
        <v>44298</v>
      </c>
      <c r="J20" s="2">
        <f t="shared" si="0"/>
        <v>0</v>
      </c>
      <c r="K20" s="3">
        <f t="shared" si="1"/>
        <v>0</v>
      </c>
      <c r="M20" s="21">
        <f>G20+G19+G17</f>
        <v>849.53</v>
      </c>
    </row>
    <row r="21" spans="1:13" ht="15" customHeight="1" x14ac:dyDescent="0.25">
      <c r="A21" s="1"/>
      <c r="B21" s="4"/>
      <c r="C21" s="59" t="s">
        <v>231</v>
      </c>
      <c r="D21" s="61">
        <v>44266</v>
      </c>
      <c r="E21" s="38" t="s">
        <v>4</v>
      </c>
      <c r="F21" s="60" t="s">
        <v>229</v>
      </c>
      <c r="G21" s="58">
        <v>209.53</v>
      </c>
      <c r="H21" s="24">
        <v>44298</v>
      </c>
      <c r="I21" s="22">
        <v>44298</v>
      </c>
      <c r="J21" s="2">
        <f t="shared" si="0"/>
        <v>0</v>
      </c>
      <c r="K21" s="3">
        <f t="shared" si="1"/>
        <v>0</v>
      </c>
    </row>
    <row r="22" spans="1:13" ht="15" customHeight="1" x14ac:dyDescent="0.25">
      <c r="A22" s="1"/>
      <c r="B22" s="4"/>
      <c r="C22" s="59" t="s">
        <v>232</v>
      </c>
      <c r="D22" s="61">
        <v>44266</v>
      </c>
      <c r="E22" s="38" t="s">
        <v>4</v>
      </c>
      <c r="F22" s="78" t="s">
        <v>229</v>
      </c>
      <c r="G22" s="58">
        <v>183.4</v>
      </c>
      <c r="H22" s="24">
        <v>44298</v>
      </c>
      <c r="I22" s="22">
        <v>44298</v>
      </c>
      <c r="J22" s="2">
        <f t="shared" si="0"/>
        <v>0</v>
      </c>
      <c r="K22" s="3">
        <f t="shared" si="1"/>
        <v>0</v>
      </c>
      <c r="M22" s="21">
        <f>G22+G21</f>
        <v>392.93</v>
      </c>
    </row>
    <row r="23" spans="1:13" ht="15" customHeight="1" x14ac:dyDescent="0.25">
      <c r="A23" s="1"/>
      <c r="B23" s="4"/>
      <c r="C23" s="59" t="s">
        <v>233</v>
      </c>
      <c r="D23" s="61">
        <v>44266</v>
      </c>
      <c r="E23" s="38" t="s">
        <v>4</v>
      </c>
      <c r="F23" s="60" t="s">
        <v>229</v>
      </c>
      <c r="G23" s="58">
        <v>233.86</v>
      </c>
      <c r="H23" s="24">
        <v>44298</v>
      </c>
      <c r="I23" s="22">
        <v>44298</v>
      </c>
      <c r="J23" s="2">
        <f t="shared" si="0"/>
        <v>0</v>
      </c>
      <c r="K23" s="3">
        <f t="shared" si="1"/>
        <v>0</v>
      </c>
    </row>
    <row r="24" spans="1:13" ht="15" customHeight="1" x14ac:dyDescent="0.25">
      <c r="A24" s="1"/>
      <c r="B24" s="4"/>
      <c r="C24" s="59" t="s">
        <v>234</v>
      </c>
      <c r="D24" s="61">
        <v>44266</v>
      </c>
      <c r="E24" s="38" t="s">
        <v>4</v>
      </c>
      <c r="F24" s="60" t="s">
        <v>229</v>
      </c>
      <c r="G24" s="58">
        <v>53.9</v>
      </c>
      <c r="H24" s="24">
        <v>44298</v>
      </c>
      <c r="I24" s="22">
        <v>44298</v>
      </c>
      <c r="J24" s="2">
        <f t="shared" si="0"/>
        <v>0</v>
      </c>
      <c r="K24" s="3">
        <f t="shared" si="1"/>
        <v>0</v>
      </c>
      <c r="M24" s="21">
        <f>G24+G23</f>
        <v>287.76</v>
      </c>
    </row>
    <row r="25" spans="1:13" ht="15" customHeight="1" x14ac:dyDescent="0.25">
      <c r="A25" s="1"/>
      <c r="B25" s="4"/>
      <c r="C25" s="59" t="s">
        <v>235</v>
      </c>
      <c r="D25" s="61">
        <v>44266</v>
      </c>
      <c r="E25" s="38" t="s">
        <v>4</v>
      </c>
      <c r="F25" s="60" t="s">
        <v>229</v>
      </c>
      <c r="G25" s="58">
        <v>413.89</v>
      </c>
      <c r="H25" s="24">
        <v>44298</v>
      </c>
      <c r="I25" s="22">
        <v>44298</v>
      </c>
      <c r="J25" s="2">
        <f t="shared" si="0"/>
        <v>0</v>
      </c>
      <c r="K25" s="3">
        <f t="shared" si="1"/>
        <v>0</v>
      </c>
    </row>
    <row r="26" spans="1:13" ht="15" customHeight="1" x14ac:dyDescent="0.25">
      <c r="A26" s="1"/>
      <c r="B26" s="4"/>
      <c r="C26" s="62" t="s">
        <v>236</v>
      </c>
      <c r="D26" s="63">
        <v>44262</v>
      </c>
      <c r="E26" s="38" t="s">
        <v>4</v>
      </c>
      <c r="F26" s="60" t="s">
        <v>239</v>
      </c>
      <c r="G26" s="64">
        <v>22.06</v>
      </c>
      <c r="H26" s="24">
        <v>44300</v>
      </c>
      <c r="I26" s="22">
        <v>44300</v>
      </c>
      <c r="J26" s="2">
        <f t="shared" si="0"/>
        <v>0</v>
      </c>
      <c r="K26" s="3">
        <f t="shared" si="1"/>
        <v>0</v>
      </c>
    </row>
    <row r="27" spans="1:13" ht="15" customHeight="1" x14ac:dyDescent="0.25">
      <c r="A27" s="1"/>
      <c r="B27" s="4"/>
      <c r="C27" s="62" t="s">
        <v>237</v>
      </c>
      <c r="D27" s="63">
        <v>44262</v>
      </c>
      <c r="E27" s="38" t="s">
        <v>4</v>
      </c>
      <c r="F27" s="60" t="s">
        <v>239</v>
      </c>
      <c r="G27" s="64">
        <v>67.66</v>
      </c>
      <c r="H27" s="24">
        <v>44300</v>
      </c>
      <c r="I27" s="22">
        <v>44300</v>
      </c>
      <c r="J27" s="2">
        <f t="shared" si="0"/>
        <v>0</v>
      </c>
      <c r="K27" s="3">
        <f t="shared" si="1"/>
        <v>0</v>
      </c>
    </row>
    <row r="28" spans="1:13" ht="15" customHeight="1" x14ac:dyDescent="0.25">
      <c r="A28" s="1"/>
      <c r="B28" s="4"/>
      <c r="C28" s="62" t="s">
        <v>238</v>
      </c>
      <c r="D28" s="63">
        <v>44270</v>
      </c>
      <c r="E28" s="38" t="s">
        <v>4</v>
      </c>
      <c r="F28" s="60" t="s">
        <v>239</v>
      </c>
      <c r="G28" s="64">
        <v>60.02</v>
      </c>
      <c r="H28" s="24">
        <v>44300</v>
      </c>
      <c r="I28" s="22">
        <v>44300</v>
      </c>
      <c r="J28" s="2">
        <f t="shared" si="0"/>
        <v>0</v>
      </c>
      <c r="K28" s="3">
        <f t="shared" si="1"/>
        <v>0</v>
      </c>
    </row>
    <row r="29" spans="1:13" ht="15" customHeight="1" x14ac:dyDescent="0.25">
      <c r="A29" s="1"/>
      <c r="B29" s="4"/>
      <c r="C29" s="59" t="s">
        <v>240</v>
      </c>
      <c r="D29" s="63">
        <v>44280</v>
      </c>
      <c r="E29" s="38" t="s">
        <v>4</v>
      </c>
      <c r="F29" s="60" t="s">
        <v>44</v>
      </c>
      <c r="G29" s="64">
        <v>1708.09</v>
      </c>
      <c r="H29" s="24">
        <v>44301</v>
      </c>
      <c r="I29" s="22">
        <v>44301</v>
      </c>
      <c r="J29" s="2">
        <f t="shared" si="0"/>
        <v>0</v>
      </c>
      <c r="K29" s="3">
        <f t="shared" si="1"/>
        <v>0</v>
      </c>
      <c r="M29" s="21">
        <f>G29+G28+G27+G26+G25</f>
        <v>2271.7199999999998</v>
      </c>
    </row>
    <row r="30" spans="1:13" ht="15" customHeight="1" x14ac:dyDescent="0.25">
      <c r="A30" s="1"/>
      <c r="B30" s="4"/>
      <c r="C30" s="59" t="s">
        <v>245</v>
      </c>
      <c r="D30" s="63">
        <v>44275</v>
      </c>
      <c r="E30" s="38" t="s">
        <v>4</v>
      </c>
      <c r="F30" s="60" t="s">
        <v>229</v>
      </c>
      <c r="G30" s="64">
        <v>27.9</v>
      </c>
      <c r="H30" s="24">
        <v>44301</v>
      </c>
      <c r="I30" s="22">
        <v>44301</v>
      </c>
      <c r="J30" s="2">
        <f t="shared" si="0"/>
        <v>0</v>
      </c>
      <c r="K30" s="3">
        <f t="shared" si="1"/>
        <v>0</v>
      </c>
    </row>
    <row r="31" spans="1:13" ht="15" customHeight="1" x14ac:dyDescent="0.25">
      <c r="A31" s="1"/>
      <c r="B31" s="4"/>
      <c r="C31" s="59" t="s">
        <v>209</v>
      </c>
      <c r="D31" s="61">
        <v>44293</v>
      </c>
      <c r="E31" s="38" t="s">
        <v>4</v>
      </c>
      <c r="F31" s="60" t="s">
        <v>85</v>
      </c>
      <c r="G31" s="58">
        <v>752</v>
      </c>
      <c r="H31" s="24">
        <v>44293</v>
      </c>
      <c r="I31" s="10">
        <v>44306</v>
      </c>
      <c r="J31" s="2">
        <f t="shared" si="0"/>
        <v>13</v>
      </c>
      <c r="K31" s="3">
        <f t="shared" si="1"/>
        <v>9776</v>
      </c>
    </row>
    <row r="32" spans="1:13" ht="15" customHeight="1" x14ac:dyDescent="0.25">
      <c r="A32" s="1"/>
      <c r="B32" s="4"/>
      <c r="C32" s="59" t="s">
        <v>211</v>
      </c>
      <c r="D32" s="57">
        <v>43944</v>
      </c>
      <c r="E32" s="38" t="s">
        <v>4</v>
      </c>
      <c r="F32" s="60" t="s">
        <v>210</v>
      </c>
      <c r="G32" s="58">
        <v>1381</v>
      </c>
      <c r="H32" s="24">
        <v>43982</v>
      </c>
      <c r="I32" s="10">
        <v>44306</v>
      </c>
      <c r="J32" s="2">
        <f t="shared" si="0"/>
        <v>324</v>
      </c>
      <c r="K32" s="3">
        <f t="shared" si="1"/>
        <v>447444</v>
      </c>
      <c r="M32" s="21">
        <f>G32+G31+G30</f>
        <v>2160.9</v>
      </c>
    </row>
    <row r="33" spans="1:13" ht="15" customHeight="1" x14ac:dyDescent="0.25">
      <c r="A33" s="1"/>
      <c r="B33" s="4"/>
      <c r="C33" s="59" t="s">
        <v>212</v>
      </c>
      <c r="D33" s="57">
        <v>44155</v>
      </c>
      <c r="E33" s="38" t="s">
        <v>4</v>
      </c>
      <c r="F33" s="55" t="s">
        <v>199</v>
      </c>
      <c r="G33" s="58">
        <v>5950</v>
      </c>
      <c r="H33" s="24">
        <v>44215</v>
      </c>
      <c r="I33" s="10">
        <v>44306</v>
      </c>
      <c r="J33" s="2">
        <f t="shared" si="0"/>
        <v>91</v>
      </c>
      <c r="K33" s="3">
        <f t="shared" si="1"/>
        <v>541450</v>
      </c>
      <c r="M33" s="21">
        <f>M32+M29+M24+M22+M20+M16+M5</f>
        <v>28448.639999999999</v>
      </c>
    </row>
    <row r="34" spans="1:13" ht="15" customHeight="1" x14ac:dyDescent="0.25">
      <c r="A34" s="1"/>
      <c r="B34" s="4"/>
      <c r="C34" s="59" t="s">
        <v>247</v>
      </c>
      <c r="D34" s="63">
        <v>44276</v>
      </c>
      <c r="E34" s="38" t="s">
        <v>4</v>
      </c>
      <c r="F34" s="60" t="s">
        <v>246</v>
      </c>
      <c r="G34" s="64">
        <v>21.66</v>
      </c>
      <c r="H34" s="24">
        <v>44306</v>
      </c>
      <c r="I34" s="22">
        <v>44306</v>
      </c>
      <c r="J34" s="2">
        <f t="shared" si="0"/>
        <v>0</v>
      </c>
      <c r="K34" s="3">
        <f t="shared" si="1"/>
        <v>0</v>
      </c>
      <c r="M34" s="21"/>
    </row>
    <row r="35" spans="1:13" ht="15" customHeight="1" x14ac:dyDescent="0.25">
      <c r="A35" s="1"/>
      <c r="B35" s="4"/>
      <c r="C35" s="59" t="s">
        <v>254</v>
      </c>
      <c r="D35" s="63">
        <v>44294</v>
      </c>
      <c r="E35" s="38" t="s">
        <v>4</v>
      </c>
      <c r="F35" s="60" t="s">
        <v>255</v>
      </c>
      <c r="G35" s="64">
        <v>75</v>
      </c>
      <c r="H35" s="24">
        <v>44306</v>
      </c>
      <c r="I35" s="22">
        <v>44306</v>
      </c>
      <c r="J35" s="2">
        <f t="shared" si="0"/>
        <v>0</v>
      </c>
      <c r="K35" s="3">
        <f t="shared" si="1"/>
        <v>0</v>
      </c>
    </row>
    <row r="36" spans="1:13" ht="15" customHeight="1" x14ac:dyDescent="0.25">
      <c r="A36" s="1"/>
      <c r="B36" s="4"/>
      <c r="C36" s="59" t="s">
        <v>256</v>
      </c>
      <c r="D36" s="65">
        <v>44292</v>
      </c>
      <c r="E36" s="38" t="s">
        <v>4</v>
      </c>
      <c r="F36" s="29" t="s">
        <v>34</v>
      </c>
      <c r="G36" s="64">
        <v>65.540000000000006</v>
      </c>
      <c r="H36" s="24">
        <v>44306</v>
      </c>
      <c r="I36" s="22">
        <v>44306</v>
      </c>
      <c r="J36" s="2">
        <f t="shared" si="0"/>
        <v>0</v>
      </c>
      <c r="K36" s="3">
        <f t="shared" si="1"/>
        <v>0</v>
      </c>
    </row>
    <row r="37" spans="1:13" ht="15" customHeight="1" x14ac:dyDescent="0.25">
      <c r="A37" s="1"/>
      <c r="B37" s="4"/>
      <c r="C37" s="59" t="s">
        <v>213</v>
      </c>
      <c r="D37" s="57">
        <v>44260</v>
      </c>
      <c r="E37" s="38" t="s">
        <v>4</v>
      </c>
      <c r="F37" s="60" t="s">
        <v>214</v>
      </c>
      <c r="G37" s="58">
        <v>1000</v>
      </c>
      <c r="H37" s="24">
        <v>44290</v>
      </c>
      <c r="I37" s="10">
        <v>44307</v>
      </c>
      <c r="J37" s="2">
        <f t="shared" si="0"/>
        <v>17</v>
      </c>
      <c r="K37" s="3">
        <f t="shared" si="1"/>
        <v>17000</v>
      </c>
    </row>
    <row r="38" spans="1:13" ht="15" customHeight="1" x14ac:dyDescent="0.25">
      <c r="A38" s="1"/>
      <c r="B38" s="4"/>
      <c r="C38" s="59" t="s">
        <v>215</v>
      </c>
      <c r="D38" s="57">
        <v>44246</v>
      </c>
      <c r="E38" s="38" t="s">
        <v>4</v>
      </c>
      <c r="F38" s="60" t="s">
        <v>216</v>
      </c>
      <c r="G38" s="58">
        <v>889.4</v>
      </c>
      <c r="H38" s="24">
        <v>44306</v>
      </c>
      <c r="I38" s="10">
        <v>44307</v>
      </c>
      <c r="J38" s="2">
        <f t="shared" si="0"/>
        <v>1</v>
      </c>
      <c r="K38" s="3">
        <f t="shared" si="1"/>
        <v>889.4</v>
      </c>
    </row>
    <row r="39" spans="1:13" ht="15" customHeight="1" x14ac:dyDescent="0.25">
      <c r="A39" s="1"/>
      <c r="B39" s="4"/>
      <c r="C39" s="70" t="s">
        <v>284</v>
      </c>
      <c r="D39" s="33">
        <v>43982</v>
      </c>
      <c r="E39" s="38" t="s">
        <v>4</v>
      </c>
      <c r="F39" s="77" t="s">
        <v>132</v>
      </c>
      <c r="G39" s="48">
        <v>1639.39</v>
      </c>
      <c r="H39" s="24">
        <v>43982</v>
      </c>
      <c r="I39" s="73">
        <v>44307</v>
      </c>
      <c r="J39" s="2">
        <f t="shared" si="0"/>
        <v>325</v>
      </c>
      <c r="K39" s="3">
        <f t="shared" si="1"/>
        <v>532801.75</v>
      </c>
    </row>
    <row r="40" spans="1:13" ht="15" customHeight="1" x14ac:dyDescent="0.25">
      <c r="A40" s="1"/>
      <c r="B40" s="4"/>
      <c r="C40" s="70" t="s">
        <v>285</v>
      </c>
      <c r="D40" s="33">
        <v>43982</v>
      </c>
      <c r="E40" s="38" t="s">
        <v>4</v>
      </c>
      <c r="F40" s="77" t="s">
        <v>132</v>
      </c>
      <c r="G40" s="48">
        <v>5838.61</v>
      </c>
      <c r="H40" s="24">
        <v>43982</v>
      </c>
      <c r="I40" s="73">
        <v>44307</v>
      </c>
      <c r="J40" s="2">
        <f t="shared" si="0"/>
        <v>325</v>
      </c>
      <c r="K40" s="3">
        <f t="shared" si="1"/>
        <v>1897548.25</v>
      </c>
    </row>
    <row r="41" spans="1:13" ht="15" customHeight="1" x14ac:dyDescent="0.25">
      <c r="A41" s="1"/>
      <c r="B41" s="4"/>
      <c r="C41" s="70" t="s">
        <v>287</v>
      </c>
      <c r="D41" s="33">
        <v>44012</v>
      </c>
      <c r="E41" s="38" t="s">
        <v>4</v>
      </c>
      <c r="F41" s="77" t="s">
        <v>132</v>
      </c>
      <c r="G41" s="48">
        <v>155.19</v>
      </c>
      <c r="H41" s="24">
        <v>44074</v>
      </c>
      <c r="I41" s="73">
        <v>44307</v>
      </c>
      <c r="J41" s="2">
        <f t="shared" si="0"/>
        <v>233</v>
      </c>
      <c r="K41" s="3">
        <f t="shared" si="1"/>
        <v>36159.269999999997</v>
      </c>
    </row>
    <row r="42" spans="1:13" ht="15" customHeight="1" x14ac:dyDescent="0.25">
      <c r="A42" s="1"/>
      <c r="B42" s="4"/>
      <c r="C42" s="70" t="s">
        <v>288</v>
      </c>
      <c r="D42" s="33">
        <v>44012</v>
      </c>
      <c r="E42" s="38" t="s">
        <v>4</v>
      </c>
      <c r="F42" s="77" t="s">
        <v>132</v>
      </c>
      <c r="G42" s="48">
        <v>145.88</v>
      </c>
      <c r="H42" s="24">
        <v>44074</v>
      </c>
      <c r="I42" s="73">
        <v>44307</v>
      </c>
      <c r="J42" s="2">
        <f t="shared" si="0"/>
        <v>233</v>
      </c>
      <c r="K42" s="3">
        <f t="shared" si="1"/>
        <v>33990.04</v>
      </c>
    </row>
    <row r="43" spans="1:13" ht="15" customHeight="1" x14ac:dyDescent="0.25">
      <c r="A43" s="1"/>
      <c r="B43" s="4"/>
      <c r="C43" s="70" t="s">
        <v>289</v>
      </c>
      <c r="D43" s="33">
        <v>44012</v>
      </c>
      <c r="E43" s="38" t="s">
        <v>4</v>
      </c>
      <c r="F43" s="77" t="s">
        <v>132</v>
      </c>
      <c r="G43" s="48">
        <v>1639.39</v>
      </c>
      <c r="H43" s="24">
        <v>44074</v>
      </c>
      <c r="I43" s="73">
        <v>44307</v>
      </c>
      <c r="J43" s="2">
        <f t="shared" si="0"/>
        <v>233</v>
      </c>
      <c r="K43" s="3">
        <f t="shared" si="1"/>
        <v>381977.87</v>
      </c>
    </row>
    <row r="44" spans="1:13" ht="15" customHeight="1" x14ac:dyDescent="0.25">
      <c r="A44" s="1"/>
      <c r="B44" s="4"/>
      <c r="C44" s="70" t="s">
        <v>290</v>
      </c>
      <c r="D44" s="33">
        <v>44012</v>
      </c>
      <c r="E44" s="38" t="s">
        <v>4</v>
      </c>
      <c r="F44" s="77" t="s">
        <v>132</v>
      </c>
      <c r="G44" s="48">
        <v>732.5</v>
      </c>
      <c r="H44" s="24">
        <v>44074</v>
      </c>
      <c r="I44" s="73">
        <v>44307</v>
      </c>
      <c r="J44" s="2">
        <f t="shared" si="0"/>
        <v>233</v>
      </c>
      <c r="K44" s="3">
        <f t="shared" si="1"/>
        <v>170672.5</v>
      </c>
    </row>
    <row r="45" spans="1:13" ht="15" customHeight="1" x14ac:dyDescent="0.25">
      <c r="A45" s="1"/>
      <c r="B45" s="4"/>
      <c r="C45" s="70" t="s">
        <v>291</v>
      </c>
      <c r="D45" s="33">
        <v>44012</v>
      </c>
      <c r="E45" s="38" t="s">
        <v>4</v>
      </c>
      <c r="F45" s="77" t="s">
        <v>132</v>
      </c>
      <c r="G45" s="48">
        <v>976.66</v>
      </c>
      <c r="H45" s="24">
        <v>44074</v>
      </c>
      <c r="I45" s="73">
        <v>44307</v>
      </c>
      <c r="J45" s="2">
        <f t="shared" si="0"/>
        <v>233</v>
      </c>
      <c r="K45" s="3">
        <f t="shared" si="1"/>
        <v>227561.78</v>
      </c>
    </row>
    <row r="46" spans="1:13" ht="15" customHeight="1" x14ac:dyDescent="0.25">
      <c r="A46" s="1"/>
      <c r="B46" s="4"/>
      <c r="C46" s="70" t="s">
        <v>297</v>
      </c>
      <c r="D46" s="33">
        <v>44012</v>
      </c>
      <c r="E46" s="38" t="s">
        <v>4</v>
      </c>
      <c r="F46" s="77" t="s">
        <v>132</v>
      </c>
      <c r="G46" s="48">
        <v>894.95</v>
      </c>
      <c r="H46" s="24">
        <v>44074</v>
      </c>
      <c r="I46" s="73">
        <v>44307</v>
      </c>
      <c r="J46" s="2">
        <f t="shared" si="0"/>
        <v>233</v>
      </c>
      <c r="K46" s="3">
        <f t="shared" si="1"/>
        <v>208523.35</v>
      </c>
    </row>
    <row r="47" spans="1:13" ht="15" customHeight="1" x14ac:dyDescent="0.25">
      <c r="A47" s="1"/>
      <c r="B47" s="4"/>
      <c r="C47" s="70" t="s">
        <v>292</v>
      </c>
      <c r="D47" s="33">
        <v>44043</v>
      </c>
      <c r="E47" s="38" t="s">
        <v>4</v>
      </c>
      <c r="F47" s="77" t="s">
        <v>132</v>
      </c>
      <c r="G47" s="48">
        <v>312.97000000000003</v>
      </c>
      <c r="H47" s="24">
        <v>44104</v>
      </c>
      <c r="I47" s="73">
        <v>44307</v>
      </c>
      <c r="J47" s="2">
        <f t="shared" si="0"/>
        <v>203</v>
      </c>
      <c r="K47" s="3">
        <f t="shared" si="1"/>
        <v>63532.91</v>
      </c>
    </row>
    <row r="48" spans="1:13" ht="15" customHeight="1" x14ac:dyDescent="0.25">
      <c r="A48" s="1"/>
      <c r="B48" s="4"/>
      <c r="C48" s="70" t="s">
        <v>293</v>
      </c>
      <c r="D48" s="33">
        <v>44043</v>
      </c>
      <c r="E48" s="38" t="s">
        <v>4</v>
      </c>
      <c r="F48" s="77" t="s">
        <v>132</v>
      </c>
      <c r="G48" s="48">
        <v>2447.6</v>
      </c>
      <c r="H48" s="24">
        <v>44104</v>
      </c>
      <c r="I48" s="73">
        <v>44307</v>
      </c>
      <c r="J48" s="2">
        <f t="shared" si="0"/>
        <v>203</v>
      </c>
      <c r="K48" s="3">
        <f t="shared" si="1"/>
        <v>496862.8</v>
      </c>
    </row>
    <row r="49" spans="1:11" ht="15" customHeight="1" x14ac:dyDescent="0.25">
      <c r="A49" s="1"/>
      <c r="B49" s="4"/>
      <c r="C49" s="70" t="s">
        <v>294</v>
      </c>
      <c r="D49" s="33">
        <v>44043</v>
      </c>
      <c r="E49" s="38" t="s">
        <v>4</v>
      </c>
      <c r="F49" s="29" t="s">
        <v>132</v>
      </c>
      <c r="G49" s="48">
        <v>717.6</v>
      </c>
      <c r="H49" s="24">
        <v>44104</v>
      </c>
      <c r="I49" s="73">
        <v>44307</v>
      </c>
      <c r="J49" s="2">
        <f t="shared" si="0"/>
        <v>203</v>
      </c>
      <c r="K49" s="3">
        <f t="shared" si="1"/>
        <v>145672.80000000002</v>
      </c>
    </row>
    <row r="50" spans="1:11" ht="15" customHeight="1" x14ac:dyDescent="0.25">
      <c r="A50" s="1"/>
      <c r="B50" s="4"/>
      <c r="C50" s="70" t="s">
        <v>295</v>
      </c>
      <c r="D50" s="33">
        <v>44043</v>
      </c>
      <c r="E50" s="38" t="s">
        <v>4</v>
      </c>
      <c r="F50" s="29" t="s">
        <v>132</v>
      </c>
      <c r="G50" s="48">
        <v>594.4</v>
      </c>
      <c r="H50" s="24">
        <v>44104</v>
      </c>
      <c r="I50" s="73">
        <v>44307</v>
      </c>
      <c r="J50" s="2">
        <f t="shared" si="0"/>
        <v>203</v>
      </c>
      <c r="K50" s="3">
        <f t="shared" si="1"/>
        <v>120663.2</v>
      </c>
    </row>
    <row r="51" spans="1:11" ht="15" customHeight="1" x14ac:dyDescent="0.25">
      <c r="A51" s="1"/>
      <c r="B51" s="4"/>
      <c r="C51" s="70" t="s">
        <v>296</v>
      </c>
      <c r="D51" s="33">
        <v>44043</v>
      </c>
      <c r="E51" s="38" t="s">
        <v>4</v>
      </c>
      <c r="F51" s="29" t="s">
        <v>132</v>
      </c>
      <c r="G51" s="48">
        <v>5262.95</v>
      </c>
      <c r="H51" s="24">
        <v>44104</v>
      </c>
      <c r="I51" s="73">
        <v>44307</v>
      </c>
      <c r="J51" s="2">
        <f t="shared" si="0"/>
        <v>203</v>
      </c>
      <c r="K51" s="3">
        <f t="shared" si="1"/>
        <v>1068378.8499999999</v>
      </c>
    </row>
    <row r="52" spans="1:11" ht="15" customHeight="1" x14ac:dyDescent="0.25">
      <c r="A52" s="1"/>
      <c r="B52" s="4"/>
      <c r="C52" s="70" t="s">
        <v>262</v>
      </c>
      <c r="D52" s="33">
        <v>44043</v>
      </c>
      <c r="E52" s="38" t="s">
        <v>4</v>
      </c>
      <c r="F52" s="29" t="s">
        <v>132</v>
      </c>
      <c r="G52" s="48">
        <v>1494.49</v>
      </c>
      <c r="H52" s="24">
        <v>44104</v>
      </c>
      <c r="I52" s="73">
        <v>44307</v>
      </c>
      <c r="J52" s="2">
        <f t="shared" si="0"/>
        <v>203</v>
      </c>
      <c r="K52" s="3">
        <f t="shared" si="1"/>
        <v>303381.47000000003</v>
      </c>
    </row>
    <row r="53" spans="1:11" x14ac:dyDescent="0.25">
      <c r="A53" s="1"/>
      <c r="B53" s="4"/>
      <c r="C53" s="59" t="s">
        <v>217</v>
      </c>
      <c r="D53" s="57">
        <v>44165</v>
      </c>
      <c r="E53" s="38" t="s">
        <v>4</v>
      </c>
      <c r="F53" s="9" t="s">
        <v>82</v>
      </c>
      <c r="G53" s="58">
        <v>392.5</v>
      </c>
      <c r="H53" s="24">
        <v>44196</v>
      </c>
      <c r="I53" s="10">
        <v>44309</v>
      </c>
      <c r="J53" s="2">
        <f t="shared" si="0"/>
        <v>113</v>
      </c>
      <c r="K53" s="3">
        <f t="shared" si="1"/>
        <v>44352.5</v>
      </c>
    </row>
    <row r="54" spans="1:11" x14ac:dyDescent="0.25">
      <c r="A54" s="1"/>
      <c r="B54" s="4"/>
      <c r="C54" s="59" t="s">
        <v>218</v>
      </c>
      <c r="D54" s="57">
        <v>44255</v>
      </c>
      <c r="E54" s="38" t="s">
        <v>4</v>
      </c>
      <c r="F54" s="9" t="s">
        <v>82</v>
      </c>
      <c r="G54" s="58">
        <v>190</v>
      </c>
      <c r="H54" s="24">
        <v>44286</v>
      </c>
      <c r="I54" s="10">
        <v>44309</v>
      </c>
      <c r="J54" s="2">
        <f t="shared" si="0"/>
        <v>23</v>
      </c>
      <c r="K54" s="3">
        <f t="shared" si="1"/>
        <v>4370</v>
      </c>
    </row>
    <row r="55" spans="1:11" x14ac:dyDescent="0.25">
      <c r="A55" s="1"/>
      <c r="B55" s="4"/>
      <c r="C55" s="59" t="s">
        <v>219</v>
      </c>
      <c r="D55" s="57">
        <v>44196</v>
      </c>
      <c r="E55" s="38" t="s">
        <v>4</v>
      </c>
      <c r="F55" s="9" t="s">
        <v>224</v>
      </c>
      <c r="G55" s="58">
        <v>576.99</v>
      </c>
      <c r="H55" s="24">
        <v>44255</v>
      </c>
      <c r="I55" s="10">
        <v>44315</v>
      </c>
      <c r="J55" s="2">
        <f t="shared" si="0"/>
        <v>60</v>
      </c>
      <c r="K55" s="3">
        <f t="shared" si="1"/>
        <v>34619.4</v>
      </c>
    </row>
    <row r="56" spans="1:11" x14ac:dyDescent="0.25">
      <c r="A56" s="1"/>
      <c r="B56" s="4"/>
      <c r="C56" s="59" t="s">
        <v>220</v>
      </c>
      <c r="D56" s="57">
        <v>44196</v>
      </c>
      <c r="E56" s="38" t="s">
        <v>4</v>
      </c>
      <c r="F56" s="9" t="s">
        <v>224</v>
      </c>
      <c r="G56" s="58">
        <v>4649.38</v>
      </c>
      <c r="H56" s="24">
        <v>44255</v>
      </c>
      <c r="I56" s="10">
        <v>44315</v>
      </c>
      <c r="J56" s="2">
        <f t="shared" si="0"/>
        <v>60</v>
      </c>
      <c r="K56" s="3">
        <f t="shared" si="1"/>
        <v>278962.8</v>
      </c>
    </row>
    <row r="57" spans="1:11" x14ac:dyDescent="0.25">
      <c r="A57" s="1"/>
      <c r="B57" s="4"/>
      <c r="C57" s="59" t="s">
        <v>221</v>
      </c>
      <c r="D57" s="57">
        <v>44196</v>
      </c>
      <c r="E57" s="38" t="s">
        <v>4</v>
      </c>
      <c r="F57" s="9" t="s">
        <v>224</v>
      </c>
      <c r="G57" s="58">
        <v>486.4</v>
      </c>
      <c r="H57" s="24">
        <v>44255</v>
      </c>
      <c r="I57" s="10">
        <v>44315</v>
      </c>
      <c r="J57" s="2">
        <f t="shared" si="0"/>
        <v>60</v>
      </c>
      <c r="K57" s="3">
        <f t="shared" si="1"/>
        <v>29184</v>
      </c>
    </row>
    <row r="58" spans="1:11" x14ac:dyDescent="0.25">
      <c r="A58" s="1"/>
      <c r="B58" s="4"/>
      <c r="C58" s="59" t="s">
        <v>222</v>
      </c>
      <c r="D58" s="57">
        <v>44196</v>
      </c>
      <c r="E58" s="38" t="s">
        <v>4</v>
      </c>
      <c r="F58" s="9" t="s">
        <v>224</v>
      </c>
      <c r="G58" s="58">
        <v>972.8</v>
      </c>
      <c r="H58" s="24">
        <v>44255</v>
      </c>
      <c r="I58" s="10">
        <v>44315</v>
      </c>
      <c r="J58" s="2">
        <f t="shared" si="0"/>
        <v>60</v>
      </c>
      <c r="K58" s="3">
        <f t="shared" si="1"/>
        <v>58368</v>
      </c>
    </row>
    <row r="59" spans="1:11" x14ac:dyDescent="0.25">
      <c r="A59" s="1"/>
      <c r="B59" s="4"/>
      <c r="C59" s="59" t="s">
        <v>223</v>
      </c>
      <c r="D59" s="57">
        <v>44196</v>
      </c>
      <c r="E59" s="38" t="s">
        <v>4</v>
      </c>
      <c r="F59" s="9" t="s">
        <v>224</v>
      </c>
      <c r="G59" s="58">
        <v>3832.22</v>
      </c>
      <c r="H59" s="24">
        <v>44255</v>
      </c>
      <c r="I59" s="10">
        <v>44315</v>
      </c>
      <c r="J59" s="2">
        <f t="shared" si="0"/>
        <v>60</v>
      </c>
      <c r="K59" s="3">
        <f t="shared" si="1"/>
        <v>229933.19999999998</v>
      </c>
    </row>
    <row r="60" spans="1:11" x14ac:dyDescent="0.25">
      <c r="A60" s="1"/>
      <c r="B60" s="4"/>
      <c r="C60" s="59" t="s">
        <v>257</v>
      </c>
      <c r="D60" s="65">
        <v>44295</v>
      </c>
      <c r="E60" s="38" t="s">
        <v>4</v>
      </c>
      <c r="F60" s="29" t="s">
        <v>258</v>
      </c>
      <c r="G60" s="64">
        <v>318.82</v>
      </c>
      <c r="H60" s="24">
        <v>44315</v>
      </c>
      <c r="I60" s="22">
        <v>44315</v>
      </c>
      <c r="J60" s="2">
        <f t="shared" si="0"/>
        <v>0</v>
      </c>
      <c r="K60" s="3">
        <f t="shared" si="1"/>
        <v>0</v>
      </c>
    </row>
    <row r="61" spans="1:11" x14ac:dyDescent="0.25">
      <c r="A61" s="1"/>
      <c r="B61" s="4"/>
      <c r="C61" s="59" t="s">
        <v>225</v>
      </c>
      <c r="D61" s="57">
        <v>44135</v>
      </c>
      <c r="E61" s="38" t="s">
        <v>4</v>
      </c>
      <c r="F61" s="9" t="s">
        <v>192</v>
      </c>
      <c r="G61" s="58">
        <v>1000</v>
      </c>
      <c r="H61" s="24">
        <v>44196</v>
      </c>
      <c r="I61" s="10">
        <v>44316</v>
      </c>
      <c r="J61" s="2">
        <f t="shared" si="0"/>
        <v>120</v>
      </c>
      <c r="K61" s="3">
        <f t="shared" si="1"/>
        <v>120000</v>
      </c>
    </row>
    <row r="62" spans="1:11" x14ac:dyDescent="0.25">
      <c r="A62" s="1"/>
      <c r="B62" s="1"/>
      <c r="C62" s="59" t="s">
        <v>226</v>
      </c>
      <c r="D62" s="57">
        <v>44227</v>
      </c>
      <c r="E62" s="38" t="s">
        <v>4</v>
      </c>
      <c r="F62" s="9" t="s">
        <v>192</v>
      </c>
      <c r="G62" s="58">
        <v>1000</v>
      </c>
      <c r="H62" s="24">
        <v>44286</v>
      </c>
      <c r="I62" s="10">
        <v>44316</v>
      </c>
      <c r="J62" s="2">
        <f t="shared" si="0"/>
        <v>30</v>
      </c>
      <c r="K62" s="3">
        <f t="shared" si="1"/>
        <v>30000</v>
      </c>
    </row>
    <row r="63" spans="1:11" x14ac:dyDescent="0.25">
      <c r="A63" s="1"/>
      <c r="B63" s="1"/>
      <c r="C63" s="59" t="s">
        <v>227</v>
      </c>
      <c r="D63" s="57">
        <v>44227</v>
      </c>
      <c r="E63" s="38" t="s">
        <v>4</v>
      </c>
      <c r="F63" s="9" t="s">
        <v>192</v>
      </c>
      <c r="G63" s="58">
        <v>150</v>
      </c>
      <c r="H63" s="24">
        <v>44286</v>
      </c>
      <c r="I63" s="10">
        <v>44316</v>
      </c>
      <c r="J63" s="2">
        <f t="shared" si="0"/>
        <v>30</v>
      </c>
      <c r="K63" s="3">
        <f t="shared" si="1"/>
        <v>4500</v>
      </c>
    </row>
    <row r="64" spans="1:11" x14ac:dyDescent="0.25">
      <c r="A64" s="1"/>
      <c r="B64" s="1"/>
      <c r="C64" s="59" t="s">
        <v>259</v>
      </c>
      <c r="D64" s="65">
        <v>44316</v>
      </c>
      <c r="E64" s="38" t="s">
        <v>4</v>
      </c>
      <c r="F64" s="29" t="s">
        <v>260</v>
      </c>
      <c r="G64" s="64">
        <v>28.69</v>
      </c>
      <c r="H64" s="24">
        <v>44316</v>
      </c>
      <c r="I64" s="22">
        <v>44316</v>
      </c>
      <c r="J64" s="2">
        <f t="shared" si="0"/>
        <v>0</v>
      </c>
      <c r="K64" s="3">
        <f t="shared" si="1"/>
        <v>0</v>
      </c>
    </row>
    <row r="65" spans="1:13" x14ac:dyDescent="0.25">
      <c r="A65" s="1"/>
      <c r="B65" s="1"/>
      <c r="C65" s="59" t="s">
        <v>261</v>
      </c>
      <c r="D65" s="65">
        <v>44316</v>
      </c>
      <c r="E65" s="38" t="s">
        <v>4</v>
      </c>
      <c r="F65" s="29"/>
      <c r="G65" s="64">
        <v>3.76</v>
      </c>
      <c r="H65" s="24">
        <v>44316</v>
      </c>
      <c r="I65" s="22">
        <v>44316</v>
      </c>
      <c r="J65" s="2">
        <f t="shared" si="0"/>
        <v>0</v>
      </c>
      <c r="K65" s="3">
        <f t="shared" si="1"/>
        <v>0</v>
      </c>
    </row>
    <row r="66" spans="1:13" x14ac:dyDescent="0.25">
      <c r="A66" s="1"/>
      <c r="B66" s="1"/>
      <c r="C66" s="70" t="s">
        <v>262</v>
      </c>
      <c r="D66" s="33">
        <v>44043</v>
      </c>
      <c r="E66" s="38" t="s">
        <v>4</v>
      </c>
      <c r="F66" s="29" t="s">
        <v>132</v>
      </c>
      <c r="G66" s="48">
        <v>3180.51</v>
      </c>
      <c r="H66" s="24">
        <v>44104</v>
      </c>
      <c r="I66" s="10">
        <v>44319</v>
      </c>
      <c r="J66" s="2">
        <f t="shared" ref="J66:J129" si="2">I66-H66</f>
        <v>215</v>
      </c>
      <c r="K66" s="3">
        <f t="shared" ref="K66:K129" si="3">G66*J66</f>
        <v>683809.65</v>
      </c>
    </row>
    <row r="67" spans="1:13" x14ac:dyDescent="0.25">
      <c r="A67" s="1"/>
      <c r="B67" s="1"/>
      <c r="C67" s="70" t="s">
        <v>263</v>
      </c>
      <c r="D67" s="33">
        <v>44043</v>
      </c>
      <c r="E67" s="38" t="s">
        <v>4</v>
      </c>
      <c r="F67" s="29" t="s">
        <v>132</v>
      </c>
      <c r="G67" s="48">
        <v>440</v>
      </c>
      <c r="H67" s="24">
        <v>44104</v>
      </c>
      <c r="I67" s="10">
        <v>44319</v>
      </c>
      <c r="J67" s="2">
        <f t="shared" si="2"/>
        <v>215</v>
      </c>
      <c r="K67" s="3">
        <f t="shared" si="3"/>
        <v>94600</v>
      </c>
    </row>
    <row r="68" spans="1:13" x14ac:dyDescent="0.25">
      <c r="A68" s="1"/>
      <c r="B68" s="1"/>
      <c r="C68" s="70" t="s">
        <v>264</v>
      </c>
      <c r="D68" s="33">
        <v>44074</v>
      </c>
      <c r="E68" s="38" t="s">
        <v>4</v>
      </c>
      <c r="F68" s="29" t="s">
        <v>132</v>
      </c>
      <c r="G68" s="48">
        <v>142.77000000000001</v>
      </c>
      <c r="H68" s="24">
        <v>44135</v>
      </c>
      <c r="I68" s="10">
        <v>44319</v>
      </c>
      <c r="J68" s="2">
        <f t="shared" si="2"/>
        <v>184</v>
      </c>
      <c r="K68" s="3">
        <f t="shared" si="3"/>
        <v>26269.68</v>
      </c>
    </row>
    <row r="69" spans="1:13" x14ac:dyDescent="0.25">
      <c r="A69" s="1"/>
      <c r="B69" s="1"/>
      <c r="C69" s="70" t="s">
        <v>265</v>
      </c>
      <c r="D69" s="33">
        <v>44074</v>
      </c>
      <c r="E69" s="38" t="s">
        <v>4</v>
      </c>
      <c r="F69" s="29" t="s">
        <v>132</v>
      </c>
      <c r="G69" s="48">
        <v>8223.32</v>
      </c>
      <c r="H69" s="24">
        <v>44135</v>
      </c>
      <c r="I69" s="10">
        <v>44319</v>
      </c>
      <c r="J69" s="2">
        <f t="shared" si="2"/>
        <v>184</v>
      </c>
      <c r="K69" s="3">
        <f t="shared" si="3"/>
        <v>1513090.88</v>
      </c>
    </row>
    <row r="70" spans="1:13" x14ac:dyDescent="0.25">
      <c r="A70" s="1"/>
      <c r="B70" s="1"/>
      <c r="C70" s="70" t="s">
        <v>266</v>
      </c>
      <c r="D70" s="33">
        <v>44074</v>
      </c>
      <c r="E70" s="38" t="s">
        <v>4</v>
      </c>
      <c r="F70" s="29" t="s">
        <v>132</v>
      </c>
      <c r="G70" s="48">
        <v>2771.02</v>
      </c>
      <c r="H70" s="24">
        <v>44135</v>
      </c>
      <c r="I70" s="10">
        <v>44319</v>
      </c>
      <c r="J70" s="2">
        <f t="shared" si="2"/>
        <v>184</v>
      </c>
      <c r="K70" s="3">
        <f t="shared" si="3"/>
        <v>509867.68</v>
      </c>
      <c r="M70" s="12"/>
    </row>
    <row r="71" spans="1:13" x14ac:dyDescent="0.25">
      <c r="A71" s="1"/>
      <c r="B71" s="1"/>
      <c r="C71" s="70" t="s">
        <v>267</v>
      </c>
      <c r="D71" s="33">
        <v>44074</v>
      </c>
      <c r="E71" s="38" t="s">
        <v>4</v>
      </c>
      <c r="F71" s="29" t="s">
        <v>132</v>
      </c>
      <c r="G71" s="48">
        <v>1836.42</v>
      </c>
      <c r="H71" s="24">
        <v>44135</v>
      </c>
      <c r="I71" s="10">
        <v>44319</v>
      </c>
      <c r="J71" s="2">
        <f t="shared" si="2"/>
        <v>184</v>
      </c>
      <c r="K71" s="3">
        <f t="shared" si="3"/>
        <v>337901.28</v>
      </c>
      <c r="M71" s="12"/>
    </row>
    <row r="72" spans="1:13" x14ac:dyDescent="0.25">
      <c r="A72" s="1"/>
      <c r="B72" s="1"/>
      <c r="C72" s="70" t="s">
        <v>268</v>
      </c>
      <c r="D72" s="33">
        <v>44104</v>
      </c>
      <c r="E72" s="38" t="s">
        <v>4</v>
      </c>
      <c r="F72" s="29" t="s">
        <v>132</v>
      </c>
      <c r="G72" s="48">
        <v>1171.99</v>
      </c>
      <c r="H72" s="24">
        <v>44165</v>
      </c>
      <c r="I72" s="10">
        <v>44319</v>
      </c>
      <c r="J72" s="2">
        <f t="shared" si="2"/>
        <v>154</v>
      </c>
      <c r="K72" s="3">
        <f t="shared" si="3"/>
        <v>180486.46</v>
      </c>
    </row>
    <row r="73" spans="1:13" x14ac:dyDescent="0.25">
      <c r="A73" s="1"/>
      <c r="B73" s="1"/>
      <c r="C73" s="70" t="s">
        <v>269</v>
      </c>
      <c r="D73" s="33">
        <v>44104</v>
      </c>
      <c r="E73" s="38" t="s">
        <v>4</v>
      </c>
      <c r="F73" s="29" t="s">
        <v>132</v>
      </c>
      <c r="G73" s="48">
        <v>1639.39</v>
      </c>
      <c r="H73" s="24">
        <v>44165</v>
      </c>
      <c r="I73" s="10">
        <v>44319</v>
      </c>
      <c r="J73" s="2">
        <f t="shared" si="2"/>
        <v>154</v>
      </c>
      <c r="K73" s="3">
        <f t="shared" si="3"/>
        <v>252466.06000000003</v>
      </c>
    </row>
    <row r="74" spans="1:13" x14ac:dyDescent="0.25">
      <c r="A74" s="1"/>
      <c r="B74" s="1"/>
      <c r="C74" s="70" t="s">
        <v>270</v>
      </c>
      <c r="D74" s="33">
        <v>44104</v>
      </c>
      <c r="E74" s="38" t="s">
        <v>4</v>
      </c>
      <c r="F74" s="29" t="s">
        <v>132</v>
      </c>
      <c r="G74" s="48">
        <v>861.59</v>
      </c>
      <c r="H74" s="24">
        <v>44165</v>
      </c>
      <c r="I74" s="10">
        <v>44319</v>
      </c>
      <c r="J74" s="2">
        <f t="shared" si="2"/>
        <v>154</v>
      </c>
      <c r="K74" s="3">
        <f t="shared" si="3"/>
        <v>132684.86000000002</v>
      </c>
    </row>
    <row r="75" spans="1:13" x14ac:dyDescent="0.25">
      <c r="A75" s="1"/>
      <c r="B75" s="1"/>
      <c r="C75" s="70" t="s">
        <v>271</v>
      </c>
      <c r="D75" s="33">
        <v>44175</v>
      </c>
      <c r="E75" s="38" t="s">
        <v>4</v>
      </c>
      <c r="F75" s="29" t="s">
        <v>272</v>
      </c>
      <c r="G75" s="48">
        <v>3482.5</v>
      </c>
      <c r="H75" s="24">
        <v>44227</v>
      </c>
      <c r="I75" s="10">
        <v>44322</v>
      </c>
      <c r="J75" s="2">
        <f t="shared" si="2"/>
        <v>95</v>
      </c>
      <c r="K75" s="3">
        <f t="shared" si="3"/>
        <v>330837.5</v>
      </c>
    </row>
    <row r="76" spans="1:13" x14ac:dyDescent="0.25">
      <c r="A76" s="1"/>
      <c r="B76" s="1"/>
      <c r="C76" s="70" t="s">
        <v>271</v>
      </c>
      <c r="D76" s="33">
        <v>44175</v>
      </c>
      <c r="E76" s="38" t="s">
        <v>4</v>
      </c>
      <c r="F76" s="29" t="s">
        <v>272</v>
      </c>
      <c r="G76" s="48">
        <v>3482.5</v>
      </c>
      <c r="H76" s="24">
        <v>44255</v>
      </c>
      <c r="I76" s="10">
        <v>44322</v>
      </c>
      <c r="J76" s="2">
        <f t="shared" si="2"/>
        <v>67</v>
      </c>
      <c r="K76" s="3">
        <f t="shared" si="3"/>
        <v>233327.5</v>
      </c>
    </row>
    <row r="77" spans="1:13" x14ac:dyDescent="0.25">
      <c r="A77" s="1"/>
      <c r="B77" s="1"/>
      <c r="C77" s="70">
        <v>202000000704</v>
      </c>
      <c r="D77" s="33">
        <v>44032</v>
      </c>
      <c r="E77" s="38" t="s">
        <v>252</v>
      </c>
      <c r="F77" s="29" t="s">
        <v>273</v>
      </c>
      <c r="G77" s="48">
        <v>28.38</v>
      </c>
      <c r="H77" s="24">
        <v>44074</v>
      </c>
      <c r="I77" s="10">
        <v>44322</v>
      </c>
      <c r="J77" s="2">
        <f t="shared" si="2"/>
        <v>248</v>
      </c>
      <c r="K77" s="3">
        <f t="shared" si="3"/>
        <v>7038.24</v>
      </c>
    </row>
    <row r="78" spans="1:13" x14ac:dyDescent="0.25">
      <c r="A78" s="1"/>
      <c r="B78" s="1"/>
      <c r="C78" s="70">
        <v>1</v>
      </c>
      <c r="D78" s="33">
        <v>44284</v>
      </c>
      <c r="E78" s="38" t="s">
        <v>4</v>
      </c>
      <c r="F78" s="29" t="s">
        <v>66</v>
      </c>
      <c r="G78" s="48">
        <v>3000</v>
      </c>
      <c r="H78" s="24">
        <v>44316</v>
      </c>
      <c r="I78" s="10">
        <v>44323</v>
      </c>
      <c r="J78" s="2">
        <f t="shared" si="2"/>
        <v>7</v>
      </c>
      <c r="K78" s="3">
        <f t="shared" si="3"/>
        <v>21000</v>
      </c>
    </row>
    <row r="79" spans="1:13" x14ac:dyDescent="0.25">
      <c r="A79" s="1"/>
      <c r="B79" s="1"/>
      <c r="C79" s="70">
        <v>2021901472</v>
      </c>
      <c r="D79" s="33">
        <v>44227</v>
      </c>
      <c r="E79" s="38" t="s">
        <v>4</v>
      </c>
      <c r="F79" s="29" t="s">
        <v>274</v>
      </c>
      <c r="G79" s="48">
        <v>6200</v>
      </c>
      <c r="H79" s="24">
        <v>44286</v>
      </c>
      <c r="I79" s="10">
        <v>44323</v>
      </c>
      <c r="J79" s="2">
        <f t="shared" si="2"/>
        <v>37</v>
      </c>
      <c r="K79" s="3">
        <f t="shared" si="3"/>
        <v>229400</v>
      </c>
    </row>
    <row r="80" spans="1:13" x14ac:dyDescent="0.25">
      <c r="A80" s="1"/>
      <c r="B80" s="1"/>
      <c r="C80" s="70">
        <v>9117005381</v>
      </c>
      <c r="D80" s="33">
        <v>44300</v>
      </c>
      <c r="E80" s="38" t="s">
        <v>4</v>
      </c>
      <c r="F80" s="29" t="s">
        <v>275</v>
      </c>
      <c r="G80" s="48">
        <v>555</v>
      </c>
      <c r="H80" s="24">
        <v>44300</v>
      </c>
      <c r="I80" s="10">
        <v>44326</v>
      </c>
      <c r="J80" s="2">
        <f t="shared" si="2"/>
        <v>26</v>
      </c>
      <c r="K80" s="3">
        <f t="shared" si="3"/>
        <v>14430</v>
      </c>
      <c r="M80" s="12" t="e">
        <f>G80+G79+G78+G77+G76+G75+G74+G73+G72+G71+G70+G69+G68+G67+G66+G65+G64+#REF!+#REF!+#REF!+#REF!+#REF!+G63+G62+G61+G60+G59+G58+G57+G56+G55</f>
        <v>#REF!</v>
      </c>
    </row>
    <row r="81" spans="1:13" x14ac:dyDescent="0.25">
      <c r="A81" s="1"/>
      <c r="B81" s="1"/>
      <c r="C81" s="76">
        <v>45777002161</v>
      </c>
      <c r="D81" s="33">
        <v>44227</v>
      </c>
      <c r="E81" s="38" t="s">
        <v>4</v>
      </c>
      <c r="F81" s="79" t="s">
        <v>224</v>
      </c>
      <c r="G81" s="80">
        <v>7092.63</v>
      </c>
      <c r="H81" s="24">
        <v>44286</v>
      </c>
      <c r="I81" s="10">
        <v>44329</v>
      </c>
      <c r="J81" s="2">
        <f t="shared" si="2"/>
        <v>43</v>
      </c>
      <c r="K81" s="3">
        <f t="shared" si="3"/>
        <v>304983.09000000003</v>
      </c>
    </row>
    <row r="82" spans="1:13" x14ac:dyDescent="0.25">
      <c r="A82" s="1"/>
      <c r="B82" s="1"/>
      <c r="C82" s="70">
        <v>45777002162</v>
      </c>
      <c r="D82" s="33">
        <v>44227</v>
      </c>
      <c r="E82" s="38" t="s">
        <v>4</v>
      </c>
      <c r="F82" s="29" t="s">
        <v>224</v>
      </c>
      <c r="G82" s="48">
        <v>7059.4</v>
      </c>
      <c r="H82" s="24">
        <v>44286</v>
      </c>
      <c r="I82" s="10">
        <v>44329</v>
      </c>
      <c r="J82" s="2">
        <f t="shared" si="2"/>
        <v>43</v>
      </c>
      <c r="K82" s="3">
        <f t="shared" si="3"/>
        <v>303554.2</v>
      </c>
    </row>
    <row r="83" spans="1:13" x14ac:dyDescent="0.25">
      <c r="A83" s="1"/>
      <c r="B83" s="1"/>
      <c r="C83" s="70">
        <v>45777002163</v>
      </c>
      <c r="D83" s="33">
        <v>44227</v>
      </c>
      <c r="E83" s="38" t="s">
        <v>4</v>
      </c>
      <c r="F83" s="29" t="s">
        <v>224</v>
      </c>
      <c r="G83" s="48">
        <v>712.27</v>
      </c>
      <c r="H83" s="24">
        <v>44286</v>
      </c>
      <c r="I83" s="10">
        <v>44329</v>
      </c>
      <c r="J83" s="2">
        <f t="shared" si="2"/>
        <v>43</v>
      </c>
      <c r="K83" s="3">
        <f t="shared" si="3"/>
        <v>30627.61</v>
      </c>
    </row>
    <row r="84" spans="1:13" x14ac:dyDescent="0.25">
      <c r="A84" s="1"/>
      <c r="B84" s="1"/>
      <c r="C84" s="70">
        <v>45777002164</v>
      </c>
      <c r="D84" s="33">
        <v>44227</v>
      </c>
      <c r="E84" s="38" t="s">
        <v>4</v>
      </c>
      <c r="F84" s="29" t="s">
        <v>224</v>
      </c>
      <c r="G84" s="48">
        <v>532.95000000000005</v>
      </c>
      <c r="H84" s="24">
        <v>44286</v>
      </c>
      <c r="I84" s="10">
        <v>44329</v>
      </c>
      <c r="J84" s="2">
        <f t="shared" si="2"/>
        <v>43</v>
      </c>
      <c r="K84" s="3">
        <f t="shared" si="3"/>
        <v>22916.850000000002</v>
      </c>
    </row>
    <row r="85" spans="1:13" x14ac:dyDescent="0.25">
      <c r="A85" s="1"/>
      <c r="B85" s="1"/>
      <c r="C85" s="70">
        <v>45777002165</v>
      </c>
      <c r="D85" s="33">
        <v>44227</v>
      </c>
      <c r="E85" s="38" t="s">
        <v>4</v>
      </c>
      <c r="F85" s="29" t="s">
        <v>224</v>
      </c>
      <c r="G85" s="48">
        <v>595.65</v>
      </c>
      <c r="H85" s="24">
        <v>44286</v>
      </c>
      <c r="I85" s="10">
        <v>44329</v>
      </c>
      <c r="J85" s="2">
        <f t="shared" si="2"/>
        <v>43</v>
      </c>
      <c r="K85" s="3">
        <f t="shared" si="3"/>
        <v>25612.95</v>
      </c>
    </row>
    <row r="86" spans="1:13" x14ac:dyDescent="0.25">
      <c r="A86" s="1"/>
      <c r="B86" s="1"/>
      <c r="C86" s="70">
        <v>216000303143</v>
      </c>
      <c r="D86" s="33">
        <v>44309</v>
      </c>
      <c r="E86" s="38" t="s">
        <v>4</v>
      </c>
      <c r="F86" s="29" t="s">
        <v>44</v>
      </c>
      <c r="G86" s="48">
        <v>117.21</v>
      </c>
      <c r="H86" s="24">
        <v>44330</v>
      </c>
      <c r="I86" s="22">
        <v>44330</v>
      </c>
      <c r="J86" s="2">
        <f t="shared" si="2"/>
        <v>0</v>
      </c>
      <c r="K86" s="3">
        <f t="shared" si="3"/>
        <v>0</v>
      </c>
    </row>
    <row r="87" spans="1:13" x14ac:dyDescent="0.25">
      <c r="A87" s="1"/>
      <c r="B87" s="1"/>
      <c r="C87" s="70">
        <v>216000303144</v>
      </c>
      <c r="D87" s="33">
        <v>44309</v>
      </c>
      <c r="E87" s="38" t="s">
        <v>4</v>
      </c>
      <c r="F87" s="29" t="s">
        <v>44</v>
      </c>
      <c r="G87" s="48">
        <v>563.62</v>
      </c>
      <c r="H87" s="24">
        <v>44330</v>
      </c>
      <c r="I87" s="22">
        <v>44330</v>
      </c>
      <c r="J87" s="2">
        <f t="shared" si="2"/>
        <v>0</v>
      </c>
      <c r="K87" s="3">
        <f t="shared" si="3"/>
        <v>0</v>
      </c>
      <c r="M87" s="12"/>
    </row>
    <row r="88" spans="1:13" x14ac:dyDescent="0.25">
      <c r="A88" s="1"/>
      <c r="B88" s="1"/>
      <c r="C88" s="72" t="s">
        <v>298</v>
      </c>
      <c r="D88" s="33">
        <v>44293</v>
      </c>
      <c r="E88" s="38" t="s">
        <v>4</v>
      </c>
      <c r="F88" s="29" t="s">
        <v>239</v>
      </c>
      <c r="G88" s="48">
        <v>60.18</v>
      </c>
      <c r="H88" s="24">
        <v>44331</v>
      </c>
      <c r="I88" s="22">
        <v>44331</v>
      </c>
      <c r="J88" s="2">
        <f t="shared" si="2"/>
        <v>0</v>
      </c>
      <c r="K88" s="3">
        <f t="shared" si="3"/>
        <v>0</v>
      </c>
      <c r="M88" s="12"/>
    </row>
    <row r="89" spans="1:13" x14ac:dyDescent="0.25">
      <c r="A89" s="1"/>
      <c r="B89" s="1"/>
      <c r="C89" s="72" t="s">
        <v>299</v>
      </c>
      <c r="D89" s="33">
        <v>44293</v>
      </c>
      <c r="E89" s="38" t="s">
        <v>4</v>
      </c>
      <c r="F89" s="29" t="s">
        <v>239</v>
      </c>
      <c r="G89" s="48">
        <v>66.819999999999993</v>
      </c>
      <c r="H89" s="24">
        <v>44331</v>
      </c>
      <c r="I89" s="22">
        <v>44331</v>
      </c>
      <c r="J89" s="2">
        <f t="shared" si="2"/>
        <v>0</v>
      </c>
      <c r="K89" s="3">
        <f t="shared" si="3"/>
        <v>0</v>
      </c>
    </row>
    <row r="90" spans="1:13" x14ac:dyDescent="0.25">
      <c r="A90" s="1"/>
      <c r="B90" s="1"/>
      <c r="C90" s="70" t="s">
        <v>279</v>
      </c>
      <c r="D90" s="33">
        <v>44306</v>
      </c>
      <c r="E90" s="38" t="s">
        <v>4</v>
      </c>
      <c r="F90" s="29" t="s">
        <v>229</v>
      </c>
      <c r="G90" s="48">
        <v>27.9</v>
      </c>
      <c r="H90" s="24">
        <v>44333</v>
      </c>
      <c r="I90" s="22">
        <v>44333</v>
      </c>
      <c r="J90" s="2">
        <f t="shared" si="2"/>
        <v>0</v>
      </c>
      <c r="K90" s="3">
        <f t="shared" si="3"/>
        <v>0</v>
      </c>
    </row>
    <row r="91" spans="1:13" x14ac:dyDescent="0.25">
      <c r="A91" s="1"/>
      <c r="B91" s="1"/>
      <c r="C91" s="70">
        <v>216000371546</v>
      </c>
      <c r="D91" s="33" t="s">
        <v>280</v>
      </c>
      <c r="E91" s="38" t="s">
        <v>4</v>
      </c>
      <c r="F91" s="29" t="s">
        <v>44</v>
      </c>
      <c r="G91" s="48">
        <v>1767.87</v>
      </c>
      <c r="H91" s="24">
        <v>44334</v>
      </c>
      <c r="I91" s="22">
        <v>44334</v>
      </c>
      <c r="J91" s="2">
        <f t="shared" si="2"/>
        <v>0</v>
      </c>
      <c r="K91" s="3">
        <f t="shared" si="3"/>
        <v>0</v>
      </c>
    </row>
    <row r="92" spans="1:13" x14ac:dyDescent="0.25">
      <c r="A92" s="1"/>
      <c r="B92" s="1"/>
      <c r="C92" s="70">
        <v>202100152</v>
      </c>
      <c r="D92" s="33">
        <v>44272</v>
      </c>
      <c r="E92" s="38" t="s">
        <v>4</v>
      </c>
      <c r="F92" s="29" t="s">
        <v>305</v>
      </c>
      <c r="G92" s="48">
        <v>20</v>
      </c>
      <c r="H92" s="24">
        <v>44272</v>
      </c>
      <c r="I92" s="24">
        <v>44336</v>
      </c>
      <c r="J92" s="2">
        <f t="shared" si="2"/>
        <v>64</v>
      </c>
      <c r="K92" s="3">
        <f t="shared" si="3"/>
        <v>1280</v>
      </c>
    </row>
    <row r="93" spans="1:13" x14ac:dyDescent="0.25">
      <c r="A93" s="1"/>
      <c r="B93" s="1"/>
      <c r="C93" s="70" t="s">
        <v>281</v>
      </c>
      <c r="D93" s="33">
        <v>44307</v>
      </c>
      <c r="E93" s="38" t="s">
        <v>4</v>
      </c>
      <c r="F93" s="29" t="s">
        <v>246</v>
      </c>
      <c r="G93" s="20">
        <v>21.66</v>
      </c>
      <c r="H93" s="24">
        <v>44337</v>
      </c>
      <c r="I93" s="22">
        <v>44337</v>
      </c>
      <c r="J93" s="2">
        <f t="shared" si="2"/>
        <v>0</v>
      </c>
      <c r="K93" s="3">
        <f t="shared" si="3"/>
        <v>0</v>
      </c>
    </row>
    <row r="94" spans="1:13" x14ac:dyDescent="0.25">
      <c r="A94" s="1"/>
      <c r="B94" s="1"/>
      <c r="C94" s="70">
        <v>216000303141</v>
      </c>
      <c r="D94" s="33">
        <v>44309</v>
      </c>
      <c r="E94" s="38" t="s">
        <v>4</v>
      </c>
      <c r="F94" s="29" t="s">
        <v>44</v>
      </c>
      <c r="G94" s="20">
        <v>417</v>
      </c>
      <c r="H94" s="24">
        <v>44340</v>
      </c>
      <c r="I94" s="22">
        <v>44340</v>
      </c>
      <c r="J94" s="2">
        <f t="shared" si="2"/>
        <v>0</v>
      </c>
      <c r="K94" s="3">
        <f t="shared" si="3"/>
        <v>0</v>
      </c>
    </row>
    <row r="95" spans="1:13" x14ac:dyDescent="0.25">
      <c r="A95" s="1"/>
      <c r="B95" s="1"/>
      <c r="C95" s="70">
        <v>216000303142</v>
      </c>
      <c r="D95" s="33">
        <v>44309</v>
      </c>
      <c r="E95" s="38" t="s">
        <v>4</v>
      </c>
      <c r="F95" s="29" t="s">
        <v>44</v>
      </c>
      <c r="G95" s="20">
        <v>410.22</v>
      </c>
      <c r="H95" s="24">
        <v>44340</v>
      </c>
      <c r="I95" s="22">
        <v>44340</v>
      </c>
      <c r="J95" s="2">
        <f t="shared" si="2"/>
        <v>0</v>
      </c>
      <c r="K95" s="3">
        <f t="shared" si="3"/>
        <v>0</v>
      </c>
    </row>
    <row r="96" spans="1:13" x14ac:dyDescent="0.25">
      <c r="A96" s="1"/>
      <c r="B96" s="1"/>
      <c r="C96" s="71">
        <v>67024525074101</v>
      </c>
      <c r="D96" s="33">
        <v>44320</v>
      </c>
      <c r="E96" s="38" t="s">
        <v>4</v>
      </c>
      <c r="F96" s="43" t="s">
        <v>34</v>
      </c>
      <c r="G96" s="48">
        <v>182.27</v>
      </c>
      <c r="H96" s="24">
        <v>44340</v>
      </c>
      <c r="I96" s="22">
        <v>44340</v>
      </c>
      <c r="J96" s="2">
        <f t="shared" si="2"/>
        <v>0</v>
      </c>
      <c r="K96" s="3">
        <f t="shared" si="3"/>
        <v>0</v>
      </c>
    </row>
    <row r="97" spans="1:13" x14ac:dyDescent="0.25">
      <c r="A97" s="1"/>
      <c r="B97" s="1"/>
      <c r="C97" s="71">
        <v>67026504110901</v>
      </c>
      <c r="D97" s="33">
        <v>44320</v>
      </c>
      <c r="E97" s="38" t="s">
        <v>4</v>
      </c>
      <c r="F97" s="43" t="s">
        <v>34</v>
      </c>
      <c r="G97" s="48">
        <v>182.27</v>
      </c>
      <c r="H97" s="24">
        <v>44340</v>
      </c>
      <c r="I97" s="22">
        <v>44340</v>
      </c>
      <c r="J97" s="2">
        <f t="shared" si="2"/>
        <v>0</v>
      </c>
      <c r="K97" s="3">
        <f t="shared" si="3"/>
        <v>0</v>
      </c>
    </row>
    <row r="98" spans="1:13" x14ac:dyDescent="0.25">
      <c r="A98" s="1"/>
      <c r="B98" s="1"/>
      <c r="C98" s="71">
        <v>67188025000011</v>
      </c>
      <c r="D98" s="33">
        <v>44320</v>
      </c>
      <c r="E98" s="38" t="s">
        <v>4</v>
      </c>
      <c r="F98" s="43" t="s">
        <v>34</v>
      </c>
      <c r="G98" s="48">
        <v>182.27</v>
      </c>
      <c r="H98" s="24">
        <v>44340</v>
      </c>
      <c r="I98" s="22">
        <v>44340</v>
      </c>
      <c r="J98" s="2">
        <f t="shared" si="2"/>
        <v>0</v>
      </c>
      <c r="K98" s="3">
        <f t="shared" si="3"/>
        <v>0</v>
      </c>
    </row>
    <row r="99" spans="1:13" x14ac:dyDescent="0.25">
      <c r="A99" s="1"/>
      <c r="B99" s="1"/>
      <c r="C99" s="71">
        <v>67024506111901</v>
      </c>
      <c r="D99" s="33">
        <v>44320</v>
      </c>
      <c r="E99" s="38" t="s">
        <v>4</v>
      </c>
      <c r="F99" s="43" t="s">
        <v>34</v>
      </c>
      <c r="G99" s="48">
        <v>86.91</v>
      </c>
      <c r="H99" s="24">
        <v>44342</v>
      </c>
      <c r="I99" s="22">
        <v>44342</v>
      </c>
      <c r="J99" s="2">
        <f t="shared" si="2"/>
        <v>0</v>
      </c>
      <c r="K99" s="3">
        <f t="shared" si="3"/>
        <v>0</v>
      </c>
    </row>
    <row r="100" spans="1:13" x14ac:dyDescent="0.25">
      <c r="A100" s="1"/>
      <c r="B100" s="1"/>
      <c r="C100" s="70">
        <v>412100393668</v>
      </c>
      <c r="D100" s="33">
        <v>44323</v>
      </c>
      <c r="E100" s="38" t="s">
        <v>4</v>
      </c>
      <c r="F100" s="29" t="s">
        <v>258</v>
      </c>
      <c r="G100" s="48">
        <v>178.97</v>
      </c>
      <c r="H100" s="24">
        <v>44343</v>
      </c>
      <c r="I100" s="22">
        <v>44343</v>
      </c>
      <c r="J100" s="2">
        <f t="shared" si="2"/>
        <v>0</v>
      </c>
      <c r="K100" s="3">
        <f t="shared" si="3"/>
        <v>0</v>
      </c>
    </row>
    <row r="101" spans="1:13" x14ac:dyDescent="0.25">
      <c r="A101" s="1"/>
      <c r="B101" s="1"/>
      <c r="C101" s="70">
        <v>412100393667</v>
      </c>
      <c r="D101" s="33">
        <v>44323</v>
      </c>
      <c r="E101" s="38" t="s">
        <v>4</v>
      </c>
      <c r="F101" s="29" t="s">
        <v>258</v>
      </c>
      <c r="G101" s="48">
        <v>281.02</v>
      </c>
      <c r="H101" s="24">
        <v>44343</v>
      </c>
      <c r="I101" s="22">
        <v>44343</v>
      </c>
      <c r="J101" s="2">
        <f t="shared" si="2"/>
        <v>0</v>
      </c>
      <c r="K101" s="3">
        <f t="shared" si="3"/>
        <v>0</v>
      </c>
    </row>
    <row r="102" spans="1:13" x14ac:dyDescent="0.25">
      <c r="A102" s="1"/>
      <c r="B102" s="1"/>
      <c r="C102" s="70">
        <v>67116530075231</v>
      </c>
      <c r="D102" s="33">
        <v>44325</v>
      </c>
      <c r="E102" s="38" t="s">
        <v>4</v>
      </c>
      <c r="F102" s="29" t="s">
        <v>34</v>
      </c>
      <c r="G102" s="48">
        <v>310</v>
      </c>
      <c r="H102" s="24">
        <v>44347</v>
      </c>
      <c r="I102" s="22">
        <v>44347</v>
      </c>
      <c r="J102" s="2">
        <f t="shared" si="2"/>
        <v>0</v>
      </c>
      <c r="K102" s="3">
        <f t="shared" si="3"/>
        <v>0</v>
      </c>
    </row>
    <row r="103" spans="1:13" x14ac:dyDescent="0.25">
      <c r="A103" s="1"/>
      <c r="B103" s="1"/>
      <c r="C103" s="70" t="s">
        <v>300</v>
      </c>
      <c r="D103" s="33">
        <v>44346</v>
      </c>
      <c r="E103" s="38" t="s">
        <v>4</v>
      </c>
      <c r="F103" s="29" t="s">
        <v>74</v>
      </c>
      <c r="G103" s="48">
        <v>3.76</v>
      </c>
      <c r="H103" s="24">
        <v>44347</v>
      </c>
      <c r="I103" s="22">
        <v>44347</v>
      </c>
      <c r="J103" s="2">
        <f t="shared" si="2"/>
        <v>0</v>
      </c>
      <c r="K103" s="3">
        <f t="shared" si="3"/>
        <v>0</v>
      </c>
    </row>
    <row r="104" spans="1:13" x14ac:dyDescent="0.25">
      <c r="A104" s="1"/>
      <c r="B104" s="1"/>
      <c r="C104" s="70" t="s">
        <v>301</v>
      </c>
      <c r="D104" s="33">
        <v>44346</v>
      </c>
      <c r="E104" s="38" t="s">
        <v>4</v>
      </c>
      <c r="F104" s="29" t="s">
        <v>302</v>
      </c>
      <c r="G104" s="48">
        <v>28.69</v>
      </c>
      <c r="H104" s="24">
        <v>44347</v>
      </c>
      <c r="I104" s="22">
        <v>44347</v>
      </c>
      <c r="J104" s="2">
        <f t="shared" si="2"/>
        <v>0</v>
      </c>
      <c r="K104" s="3">
        <f t="shared" si="3"/>
        <v>0</v>
      </c>
    </row>
    <row r="105" spans="1:13" x14ac:dyDescent="0.25">
      <c r="A105" s="1"/>
      <c r="B105" s="1"/>
      <c r="C105" s="69" t="s">
        <v>171</v>
      </c>
      <c r="D105" s="33">
        <v>44114</v>
      </c>
      <c r="E105" s="38" t="s">
        <v>4</v>
      </c>
      <c r="F105" s="29" t="s">
        <v>172</v>
      </c>
      <c r="G105" s="48">
        <v>160</v>
      </c>
      <c r="H105" s="24">
        <v>44227</v>
      </c>
      <c r="I105" s="10">
        <v>44350</v>
      </c>
      <c r="J105" s="2">
        <f t="shared" si="2"/>
        <v>123</v>
      </c>
      <c r="K105" s="3">
        <f t="shared" si="3"/>
        <v>19680</v>
      </c>
    </row>
    <row r="106" spans="1:13" x14ac:dyDescent="0.25">
      <c r="A106" s="1"/>
      <c r="B106" s="1"/>
      <c r="C106" s="69">
        <v>49</v>
      </c>
      <c r="D106" s="33">
        <v>44167</v>
      </c>
      <c r="E106" s="38" t="s">
        <v>4</v>
      </c>
      <c r="F106" s="29" t="s">
        <v>173</v>
      </c>
      <c r="G106" s="48">
        <v>600</v>
      </c>
      <c r="H106" s="24">
        <v>44167</v>
      </c>
      <c r="I106" s="10">
        <v>44351</v>
      </c>
      <c r="J106" s="2">
        <f t="shared" si="2"/>
        <v>184</v>
      </c>
      <c r="K106" s="3">
        <f t="shared" si="3"/>
        <v>110400</v>
      </c>
    </row>
    <row r="107" spans="1:13" x14ac:dyDescent="0.25">
      <c r="A107" s="1"/>
      <c r="B107" s="1"/>
      <c r="C107" s="69" t="s">
        <v>306</v>
      </c>
      <c r="D107" s="33">
        <v>44351</v>
      </c>
      <c r="E107" s="38" t="s">
        <v>4</v>
      </c>
      <c r="F107" s="29" t="s">
        <v>307</v>
      </c>
      <c r="G107" s="48">
        <v>56.66</v>
      </c>
      <c r="H107" s="24">
        <v>44351</v>
      </c>
      <c r="I107" s="24">
        <v>44351</v>
      </c>
      <c r="J107" s="2">
        <f t="shared" si="2"/>
        <v>0</v>
      </c>
      <c r="K107" s="3">
        <f t="shared" si="3"/>
        <v>0</v>
      </c>
    </row>
    <row r="108" spans="1:13" x14ac:dyDescent="0.25">
      <c r="A108" s="1"/>
      <c r="B108" s="1"/>
      <c r="C108" s="69">
        <v>404</v>
      </c>
      <c r="D108" s="33">
        <v>44006</v>
      </c>
      <c r="E108" s="38" t="s">
        <v>4</v>
      </c>
      <c r="F108" s="29" t="s">
        <v>308</v>
      </c>
      <c r="G108" s="48">
        <v>152.72999999999999</v>
      </c>
      <c r="H108" s="24">
        <v>44006</v>
      </c>
      <c r="I108" s="24">
        <v>44355</v>
      </c>
      <c r="J108" s="2">
        <f t="shared" si="2"/>
        <v>349</v>
      </c>
      <c r="K108" s="3">
        <f t="shared" si="3"/>
        <v>53302.77</v>
      </c>
    </row>
    <row r="109" spans="1:13" x14ac:dyDescent="0.25">
      <c r="A109" s="1"/>
      <c r="B109" s="1"/>
      <c r="C109" s="70">
        <v>2021908540</v>
      </c>
      <c r="D109" s="33">
        <v>44272</v>
      </c>
      <c r="E109" s="38" t="s">
        <v>4</v>
      </c>
      <c r="F109" s="29" t="s">
        <v>88</v>
      </c>
      <c r="G109" s="48">
        <v>8600</v>
      </c>
      <c r="H109" s="24">
        <v>44332</v>
      </c>
      <c r="I109" s="10">
        <v>44355</v>
      </c>
      <c r="J109" s="2">
        <f t="shared" si="2"/>
        <v>23</v>
      </c>
      <c r="K109" s="3">
        <f t="shared" si="3"/>
        <v>197800</v>
      </c>
    </row>
    <row r="110" spans="1:13" x14ac:dyDescent="0.25">
      <c r="A110" s="1"/>
      <c r="B110" s="1"/>
      <c r="C110" s="69">
        <v>684</v>
      </c>
      <c r="D110" s="33">
        <v>44069</v>
      </c>
      <c r="E110" s="38" t="s">
        <v>4</v>
      </c>
      <c r="F110" s="29" t="s">
        <v>174</v>
      </c>
      <c r="G110" s="48">
        <v>158</v>
      </c>
      <c r="H110" s="24">
        <v>44104</v>
      </c>
      <c r="I110" s="10">
        <v>44355</v>
      </c>
      <c r="J110" s="2">
        <f t="shared" si="2"/>
        <v>251</v>
      </c>
      <c r="K110" s="3">
        <f t="shared" si="3"/>
        <v>39658</v>
      </c>
      <c r="M110" s="12">
        <f>G110+G109+G106+G105+G104+G103+G102+G101+G100</f>
        <v>10320.44</v>
      </c>
    </row>
    <row r="111" spans="1:13" x14ac:dyDescent="0.25">
      <c r="A111" s="1"/>
      <c r="B111" s="1"/>
      <c r="C111" s="69">
        <v>1135</v>
      </c>
      <c r="D111" s="33">
        <v>44196</v>
      </c>
      <c r="E111" s="38" t="s">
        <v>4</v>
      </c>
      <c r="F111" s="29" t="s">
        <v>174</v>
      </c>
      <c r="G111" s="48">
        <v>100</v>
      </c>
      <c r="H111" s="24">
        <v>44227</v>
      </c>
      <c r="I111" s="10">
        <v>44355</v>
      </c>
      <c r="J111" s="2">
        <f t="shared" si="2"/>
        <v>128</v>
      </c>
      <c r="K111" s="3">
        <f t="shared" si="3"/>
        <v>12800</v>
      </c>
    </row>
    <row r="112" spans="1:13" x14ac:dyDescent="0.25">
      <c r="A112" s="1"/>
      <c r="B112" s="1"/>
      <c r="C112" s="69">
        <v>1131</v>
      </c>
      <c r="D112" s="33">
        <v>44196</v>
      </c>
      <c r="E112" s="38" t="s">
        <v>4</v>
      </c>
      <c r="F112" s="29" t="s">
        <v>174</v>
      </c>
      <c r="G112" s="48">
        <v>354.68</v>
      </c>
      <c r="H112" s="24">
        <v>44227</v>
      </c>
      <c r="I112" s="10">
        <v>44355</v>
      </c>
      <c r="J112" s="2">
        <f t="shared" si="2"/>
        <v>128</v>
      </c>
      <c r="K112" s="3">
        <f t="shared" si="3"/>
        <v>45399.040000000001</v>
      </c>
      <c r="M112" s="12">
        <f>G112+G111</f>
        <v>454.68</v>
      </c>
    </row>
    <row r="113" spans="1:14" ht="60" x14ac:dyDescent="0.25">
      <c r="A113" s="1"/>
      <c r="B113" s="1"/>
      <c r="C113" s="69">
        <v>1134</v>
      </c>
      <c r="D113" s="33">
        <v>44196</v>
      </c>
      <c r="E113" s="38" t="s">
        <v>4</v>
      </c>
      <c r="F113" s="29" t="s">
        <v>174</v>
      </c>
      <c r="G113" s="48">
        <v>368</v>
      </c>
      <c r="H113" s="24">
        <v>44227</v>
      </c>
      <c r="I113" s="10">
        <v>44355</v>
      </c>
      <c r="J113" s="2">
        <f t="shared" si="2"/>
        <v>128</v>
      </c>
      <c r="K113" s="3">
        <f t="shared" si="3"/>
        <v>47104</v>
      </c>
      <c r="M113" s="67" t="s">
        <v>278</v>
      </c>
    </row>
    <row r="114" spans="1:14" x14ac:dyDescent="0.25">
      <c r="A114" s="1"/>
      <c r="B114" s="1"/>
      <c r="C114" s="69">
        <v>209</v>
      </c>
      <c r="D114" s="33">
        <v>44254</v>
      </c>
      <c r="E114" s="38" t="s">
        <v>4</v>
      </c>
      <c r="F114" s="29" t="s">
        <v>174</v>
      </c>
      <c r="G114" s="48">
        <v>294.39999999999998</v>
      </c>
      <c r="H114" s="24">
        <v>44286</v>
      </c>
      <c r="I114" s="10">
        <v>44355</v>
      </c>
      <c r="J114" s="2">
        <f t="shared" si="2"/>
        <v>69</v>
      </c>
      <c r="K114" s="3">
        <f t="shared" si="3"/>
        <v>20313.599999999999</v>
      </c>
      <c r="M114" s="68">
        <v>3000</v>
      </c>
    </row>
    <row r="115" spans="1:14" x14ac:dyDescent="0.25">
      <c r="A115" s="1"/>
      <c r="B115" s="1"/>
      <c r="C115" s="69">
        <v>288</v>
      </c>
      <c r="D115" s="33">
        <v>44286</v>
      </c>
      <c r="E115" s="38" t="s">
        <v>4</v>
      </c>
      <c r="F115" s="29" t="s">
        <v>174</v>
      </c>
      <c r="G115" s="48">
        <v>120</v>
      </c>
      <c r="H115" s="24">
        <v>44316</v>
      </c>
      <c r="I115" s="10">
        <v>44355</v>
      </c>
      <c r="J115" s="2">
        <f t="shared" si="2"/>
        <v>39</v>
      </c>
      <c r="K115" s="3">
        <f t="shared" si="3"/>
        <v>4680</v>
      </c>
      <c r="M115" s="68">
        <v>6200</v>
      </c>
    </row>
    <row r="116" spans="1:14" x14ac:dyDescent="0.25">
      <c r="A116" s="1"/>
      <c r="B116" s="1"/>
      <c r="C116" s="69">
        <v>380</v>
      </c>
      <c r="D116" s="33">
        <v>44305</v>
      </c>
      <c r="E116" s="38" t="s">
        <v>4</v>
      </c>
      <c r="F116" s="29" t="s">
        <v>174</v>
      </c>
      <c r="G116" s="48">
        <v>592.1</v>
      </c>
      <c r="H116" s="24">
        <v>44335</v>
      </c>
      <c r="I116" s="10">
        <v>44355</v>
      </c>
      <c r="J116" s="2">
        <f t="shared" si="2"/>
        <v>20</v>
      </c>
      <c r="K116" s="3">
        <f t="shared" si="3"/>
        <v>11842</v>
      </c>
      <c r="M116" s="68">
        <v>555</v>
      </c>
    </row>
    <row r="117" spans="1:14" x14ac:dyDescent="0.25">
      <c r="A117" s="1"/>
      <c r="B117" s="1"/>
      <c r="C117" s="69">
        <v>409</v>
      </c>
      <c r="D117" s="33">
        <v>44314</v>
      </c>
      <c r="E117" s="38" t="s">
        <v>4</v>
      </c>
      <c r="F117" s="29" t="s">
        <v>174</v>
      </c>
      <c r="G117" s="48">
        <v>25</v>
      </c>
      <c r="H117" s="24">
        <v>44344</v>
      </c>
      <c r="I117" s="10">
        <v>44355</v>
      </c>
      <c r="J117" s="2">
        <f t="shared" si="2"/>
        <v>11</v>
      </c>
      <c r="K117" s="3">
        <f t="shared" si="3"/>
        <v>275</v>
      </c>
    </row>
    <row r="118" spans="1:14" x14ac:dyDescent="0.25">
      <c r="A118" s="3"/>
      <c r="B118" s="3"/>
      <c r="C118" s="70" t="s">
        <v>175</v>
      </c>
      <c r="D118" s="33">
        <v>44135</v>
      </c>
      <c r="E118" s="38" t="s">
        <v>4</v>
      </c>
      <c r="F118" s="29" t="s">
        <v>132</v>
      </c>
      <c r="G118" s="48">
        <v>4094.06</v>
      </c>
      <c r="H118" s="24">
        <v>44196</v>
      </c>
      <c r="I118" s="10">
        <v>44355</v>
      </c>
      <c r="J118" s="2">
        <f t="shared" si="2"/>
        <v>159</v>
      </c>
      <c r="K118" s="3">
        <f t="shared" si="3"/>
        <v>650955.54</v>
      </c>
      <c r="M118" s="66"/>
      <c r="N118" s="11"/>
    </row>
    <row r="119" spans="1:14" x14ac:dyDescent="0.25">
      <c r="A119" s="3"/>
      <c r="B119" s="3"/>
      <c r="C119" s="70" t="s">
        <v>176</v>
      </c>
      <c r="D119" s="33">
        <v>44165</v>
      </c>
      <c r="E119" s="38" t="s">
        <v>4</v>
      </c>
      <c r="F119" s="29" t="s">
        <v>132</v>
      </c>
      <c r="G119" s="48">
        <v>360.66</v>
      </c>
      <c r="H119" s="24">
        <v>44226</v>
      </c>
      <c r="I119" s="10">
        <v>44355</v>
      </c>
      <c r="J119" s="2">
        <f t="shared" si="2"/>
        <v>129</v>
      </c>
      <c r="K119" s="3">
        <f t="shared" si="3"/>
        <v>46525.140000000007</v>
      </c>
    </row>
    <row r="120" spans="1:14" x14ac:dyDescent="0.25">
      <c r="A120" s="3"/>
      <c r="B120" s="3"/>
      <c r="C120" s="69" t="s">
        <v>177</v>
      </c>
      <c r="D120" s="33">
        <v>44165</v>
      </c>
      <c r="E120" s="38" t="s">
        <v>4</v>
      </c>
      <c r="F120" s="29" t="s">
        <v>132</v>
      </c>
      <c r="G120" s="48">
        <v>700</v>
      </c>
      <c r="H120" s="24">
        <v>44226</v>
      </c>
      <c r="I120" s="10">
        <v>44355</v>
      </c>
      <c r="J120" s="2">
        <f t="shared" si="2"/>
        <v>129</v>
      </c>
      <c r="K120" s="3">
        <f t="shared" si="3"/>
        <v>90300</v>
      </c>
    </row>
    <row r="121" spans="1:14" x14ac:dyDescent="0.25">
      <c r="A121" s="3"/>
      <c r="B121" s="3"/>
      <c r="C121" s="70" t="s">
        <v>178</v>
      </c>
      <c r="D121" s="33">
        <v>44165</v>
      </c>
      <c r="E121" s="38" t="s">
        <v>4</v>
      </c>
      <c r="F121" s="29" t="s">
        <v>132</v>
      </c>
      <c r="G121" s="48">
        <v>155.19</v>
      </c>
      <c r="H121" s="24">
        <v>44226</v>
      </c>
      <c r="I121" s="10">
        <v>44355</v>
      </c>
      <c r="J121" s="2">
        <f t="shared" si="2"/>
        <v>129</v>
      </c>
      <c r="K121" s="3">
        <f t="shared" si="3"/>
        <v>20019.509999999998</v>
      </c>
      <c r="M121" s="12">
        <f>G121+G120+G119+G118+G117+M125</f>
        <v>5334.91</v>
      </c>
    </row>
    <row r="122" spans="1:14" ht="60" x14ac:dyDescent="0.25">
      <c r="A122" s="1"/>
      <c r="B122" s="3"/>
      <c r="C122" s="69" t="s">
        <v>179</v>
      </c>
      <c r="D122" s="33">
        <v>44165</v>
      </c>
      <c r="E122" s="38" t="s">
        <v>4</v>
      </c>
      <c r="F122" s="29" t="s">
        <v>132</v>
      </c>
      <c r="G122" s="48">
        <v>8234.18</v>
      </c>
      <c r="H122" s="24">
        <v>44226</v>
      </c>
      <c r="I122" s="10">
        <v>44355</v>
      </c>
      <c r="J122" s="2">
        <f t="shared" si="2"/>
        <v>129</v>
      </c>
      <c r="K122" s="3">
        <f t="shared" si="3"/>
        <v>1062209.22</v>
      </c>
      <c r="M122" t="s">
        <v>277</v>
      </c>
    </row>
    <row r="123" spans="1:14" x14ac:dyDescent="0.25">
      <c r="A123" s="1"/>
      <c r="B123" s="3"/>
      <c r="C123" s="69" t="s">
        <v>180</v>
      </c>
      <c r="D123" s="33">
        <v>44196</v>
      </c>
      <c r="E123" s="38" t="s">
        <v>4</v>
      </c>
      <c r="F123" s="29" t="s">
        <v>132</v>
      </c>
      <c r="G123" s="48">
        <v>1587.08</v>
      </c>
      <c r="H123" s="25">
        <v>44255</v>
      </c>
      <c r="I123" s="10">
        <v>44355</v>
      </c>
      <c r="J123" s="2">
        <f t="shared" si="2"/>
        <v>100</v>
      </c>
      <c r="K123" s="3">
        <f t="shared" si="3"/>
        <v>158708</v>
      </c>
    </row>
    <row r="124" spans="1:14" x14ac:dyDescent="0.25">
      <c r="A124" s="1"/>
      <c r="B124" s="3"/>
      <c r="C124" s="69" t="s">
        <v>181</v>
      </c>
      <c r="D124" s="33">
        <v>44196</v>
      </c>
      <c r="E124" s="38" t="s">
        <v>4</v>
      </c>
      <c r="F124" s="29" t="s">
        <v>132</v>
      </c>
      <c r="G124" s="48">
        <v>1639.39</v>
      </c>
      <c r="H124" s="25">
        <v>44255</v>
      </c>
      <c r="I124" s="10">
        <v>44355</v>
      </c>
      <c r="J124" s="2">
        <f t="shared" si="2"/>
        <v>100</v>
      </c>
      <c r="K124" s="3">
        <f t="shared" si="3"/>
        <v>163939</v>
      </c>
    </row>
    <row r="125" spans="1:14" x14ac:dyDescent="0.25">
      <c r="A125" s="1"/>
      <c r="B125" s="1"/>
      <c r="C125" s="69" t="s">
        <v>182</v>
      </c>
      <c r="D125" s="33">
        <v>44227</v>
      </c>
      <c r="E125" s="38" t="s">
        <v>4</v>
      </c>
      <c r="F125" s="29" t="s">
        <v>132</v>
      </c>
      <c r="G125" s="48">
        <v>1123.1600000000001</v>
      </c>
      <c r="H125" s="25">
        <v>44286</v>
      </c>
      <c r="I125" s="10">
        <v>44355</v>
      </c>
      <c r="J125" s="2">
        <f t="shared" si="2"/>
        <v>69</v>
      </c>
      <c r="K125" s="3">
        <f t="shared" si="3"/>
        <v>77498.040000000008</v>
      </c>
    </row>
    <row r="126" spans="1:14" x14ac:dyDescent="0.25">
      <c r="A126" s="1"/>
      <c r="B126" s="1"/>
      <c r="C126" s="69" t="s">
        <v>183</v>
      </c>
      <c r="D126" s="33">
        <v>44227</v>
      </c>
      <c r="E126" s="38" t="s">
        <v>4</v>
      </c>
      <c r="F126" s="29" t="s">
        <v>132</v>
      </c>
      <c r="G126" s="48">
        <v>1782.41</v>
      </c>
      <c r="H126" s="25">
        <v>44286</v>
      </c>
      <c r="I126" s="10">
        <v>44355</v>
      </c>
      <c r="J126" s="2">
        <f t="shared" si="2"/>
        <v>69</v>
      </c>
      <c r="K126" s="3">
        <f t="shared" si="3"/>
        <v>122986.29000000001</v>
      </c>
    </row>
    <row r="127" spans="1:14" x14ac:dyDescent="0.25">
      <c r="A127" s="1"/>
      <c r="B127" s="1"/>
      <c r="C127" s="69" t="s">
        <v>184</v>
      </c>
      <c r="D127" s="33">
        <v>44227</v>
      </c>
      <c r="E127" s="38" t="s">
        <v>4</v>
      </c>
      <c r="F127" s="29" t="s">
        <v>132</v>
      </c>
      <c r="G127" s="48">
        <v>190.57</v>
      </c>
      <c r="H127" s="25">
        <v>44286</v>
      </c>
      <c r="I127" s="10">
        <v>44355</v>
      </c>
      <c r="J127" s="2">
        <f t="shared" si="2"/>
        <v>69</v>
      </c>
      <c r="K127" s="3">
        <f t="shared" si="3"/>
        <v>13149.33</v>
      </c>
      <c r="M127" s="12"/>
    </row>
    <row r="128" spans="1:14" x14ac:dyDescent="0.25">
      <c r="A128" s="1"/>
      <c r="B128" s="1"/>
      <c r="C128" s="70" t="s">
        <v>185</v>
      </c>
      <c r="D128" s="33">
        <v>44227</v>
      </c>
      <c r="E128" s="38" t="s">
        <v>4</v>
      </c>
      <c r="F128" s="29" t="s">
        <v>132</v>
      </c>
      <c r="G128" s="48">
        <v>238.99</v>
      </c>
      <c r="H128" s="25">
        <v>44286</v>
      </c>
      <c r="I128" s="10">
        <v>44355</v>
      </c>
      <c r="J128" s="2">
        <f t="shared" si="2"/>
        <v>69</v>
      </c>
      <c r="K128" s="3">
        <f t="shared" si="3"/>
        <v>16490.310000000001</v>
      </c>
      <c r="M128" s="12"/>
    </row>
    <row r="129" spans="1:13" x14ac:dyDescent="0.25">
      <c r="A129" s="1"/>
      <c r="B129" s="1"/>
      <c r="C129" s="70" t="s">
        <v>186</v>
      </c>
      <c r="D129" s="33">
        <v>44227</v>
      </c>
      <c r="E129" s="38" t="s">
        <v>4</v>
      </c>
      <c r="F129" s="29" t="s">
        <v>132</v>
      </c>
      <c r="G129" s="48">
        <v>5262.95</v>
      </c>
      <c r="H129" s="25">
        <v>44286</v>
      </c>
      <c r="I129" s="10">
        <v>44355</v>
      </c>
      <c r="J129" s="2">
        <f t="shared" si="2"/>
        <v>69</v>
      </c>
      <c r="K129" s="3">
        <f t="shared" si="3"/>
        <v>363143.55</v>
      </c>
    </row>
    <row r="130" spans="1:13" ht="15" customHeight="1" x14ac:dyDescent="0.25">
      <c r="A130" s="1"/>
      <c r="B130" s="1"/>
      <c r="C130" s="70" t="s">
        <v>187</v>
      </c>
      <c r="D130" s="33">
        <v>44227</v>
      </c>
      <c r="E130" s="38" t="s">
        <v>4</v>
      </c>
      <c r="F130" s="29" t="s">
        <v>132</v>
      </c>
      <c r="G130" s="48">
        <v>486.26</v>
      </c>
      <c r="H130" s="25">
        <v>44286</v>
      </c>
      <c r="I130" s="10">
        <v>44355</v>
      </c>
      <c r="J130" s="2">
        <f t="shared" ref="J130:J158" si="4">I130-H130</f>
        <v>69</v>
      </c>
      <c r="K130" s="3">
        <f t="shared" ref="K130:K158" si="5">G130*J130</f>
        <v>33551.94</v>
      </c>
    </row>
    <row r="131" spans="1:13" x14ac:dyDescent="0.25">
      <c r="A131" s="1"/>
      <c r="B131" s="1"/>
      <c r="C131" s="69" t="s">
        <v>188</v>
      </c>
      <c r="D131" s="33">
        <v>44232</v>
      </c>
      <c r="E131" s="38" t="s">
        <v>4</v>
      </c>
      <c r="F131" s="29" t="s">
        <v>132</v>
      </c>
      <c r="G131" s="48">
        <v>12971.2</v>
      </c>
      <c r="H131" s="24">
        <v>44291</v>
      </c>
      <c r="I131" s="10">
        <v>44355</v>
      </c>
      <c r="J131" s="2">
        <f t="shared" si="4"/>
        <v>64</v>
      </c>
      <c r="K131" s="3">
        <f t="shared" si="5"/>
        <v>830156.80000000005</v>
      </c>
    </row>
    <row r="132" spans="1:13" x14ac:dyDescent="0.25">
      <c r="A132" s="1"/>
      <c r="B132" s="1"/>
      <c r="C132" s="69" t="s">
        <v>189</v>
      </c>
      <c r="D132" s="33">
        <v>44316</v>
      </c>
      <c r="E132" s="38" t="s">
        <v>4</v>
      </c>
      <c r="F132" s="29" t="s">
        <v>82</v>
      </c>
      <c r="G132" s="48">
        <v>190</v>
      </c>
      <c r="H132" s="24">
        <v>44346</v>
      </c>
      <c r="I132" s="10">
        <v>44355</v>
      </c>
      <c r="J132" s="2">
        <f t="shared" si="4"/>
        <v>9</v>
      </c>
      <c r="K132" s="3">
        <f t="shared" si="5"/>
        <v>1710</v>
      </c>
    </row>
    <row r="133" spans="1:13" x14ac:dyDescent="0.25">
      <c r="A133" s="1"/>
      <c r="B133" s="1"/>
      <c r="C133" s="70">
        <v>48943</v>
      </c>
      <c r="D133" s="33">
        <v>44216</v>
      </c>
      <c r="E133" s="38" t="s">
        <v>4</v>
      </c>
      <c r="F133" s="29" t="s">
        <v>65</v>
      </c>
      <c r="G133" s="48">
        <v>156</v>
      </c>
      <c r="H133" s="24">
        <v>44336</v>
      </c>
      <c r="I133" s="10">
        <v>44355</v>
      </c>
      <c r="J133" s="2">
        <f t="shared" si="4"/>
        <v>19</v>
      </c>
      <c r="K133" s="3">
        <f t="shared" si="5"/>
        <v>2964</v>
      </c>
      <c r="M133" s="12"/>
    </row>
    <row r="134" spans="1:13" x14ac:dyDescent="0.25">
      <c r="A134" s="1"/>
      <c r="B134" s="1"/>
      <c r="C134" s="70">
        <v>49467</v>
      </c>
      <c r="D134" s="33">
        <v>44245</v>
      </c>
      <c r="E134" s="38" t="s">
        <v>4</v>
      </c>
      <c r="F134" s="29" t="s">
        <v>65</v>
      </c>
      <c r="G134" s="48">
        <v>156</v>
      </c>
      <c r="H134" s="24">
        <v>44365</v>
      </c>
      <c r="I134" s="10">
        <v>44355</v>
      </c>
      <c r="J134" s="2">
        <f t="shared" si="4"/>
        <v>-10</v>
      </c>
      <c r="K134" s="3">
        <f t="shared" si="5"/>
        <v>-1560</v>
      </c>
    </row>
    <row r="135" spans="1:13" x14ac:dyDescent="0.25">
      <c r="A135" s="1"/>
      <c r="B135" s="1"/>
      <c r="C135" s="75" t="s">
        <v>190</v>
      </c>
      <c r="D135" s="33">
        <v>44314</v>
      </c>
      <c r="E135" s="38" t="s">
        <v>4</v>
      </c>
      <c r="F135" s="9" t="s">
        <v>191</v>
      </c>
      <c r="G135" s="58">
        <v>347</v>
      </c>
      <c r="H135" s="24">
        <v>44347</v>
      </c>
      <c r="I135" s="10">
        <v>44356</v>
      </c>
      <c r="J135" s="2">
        <f t="shared" si="4"/>
        <v>9</v>
      </c>
      <c r="K135" s="3">
        <f t="shared" si="5"/>
        <v>3123</v>
      </c>
    </row>
    <row r="136" spans="1:13" x14ac:dyDescent="0.25">
      <c r="A136" s="1"/>
      <c r="B136" s="1"/>
      <c r="C136" s="70">
        <v>102</v>
      </c>
      <c r="D136" s="33">
        <v>44255</v>
      </c>
      <c r="E136" s="38" t="s">
        <v>4</v>
      </c>
      <c r="F136" s="9" t="s">
        <v>192</v>
      </c>
      <c r="G136" s="48">
        <v>1000</v>
      </c>
      <c r="H136" s="24">
        <v>44314</v>
      </c>
      <c r="I136" s="10">
        <v>44356</v>
      </c>
      <c r="J136" s="2">
        <f t="shared" si="4"/>
        <v>42</v>
      </c>
      <c r="K136" s="3">
        <f t="shared" si="5"/>
        <v>42000</v>
      </c>
    </row>
    <row r="137" spans="1:13" x14ac:dyDescent="0.25">
      <c r="A137" s="1"/>
      <c r="B137" s="1"/>
      <c r="C137" s="70">
        <v>103</v>
      </c>
      <c r="D137" s="33">
        <v>44255</v>
      </c>
      <c r="E137" s="38" t="s">
        <v>4</v>
      </c>
      <c r="F137" s="9" t="s">
        <v>192</v>
      </c>
      <c r="G137" s="48">
        <v>150</v>
      </c>
      <c r="H137" s="24">
        <v>44314</v>
      </c>
      <c r="I137" s="10">
        <v>44356</v>
      </c>
      <c r="J137" s="2">
        <f t="shared" si="4"/>
        <v>42</v>
      </c>
      <c r="K137" s="3">
        <f t="shared" si="5"/>
        <v>6300</v>
      </c>
      <c r="M137" s="12"/>
    </row>
    <row r="138" spans="1:13" x14ac:dyDescent="0.25">
      <c r="A138" s="1"/>
      <c r="B138" s="1"/>
      <c r="C138" s="70">
        <v>2100152</v>
      </c>
      <c r="D138" s="33">
        <v>44244</v>
      </c>
      <c r="E138" s="38" t="s">
        <v>4</v>
      </c>
      <c r="F138" s="29" t="s">
        <v>193</v>
      </c>
      <c r="G138" s="48">
        <v>446</v>
      </c>
      <c r="H138" s="24">
        <v>44316</v>
      </c>
      <c r="I138" s="10">
        <v>44356</v>
      </c>
      <c r="J138" s="2">
        <f t="shared" si="4"/>
        <v>40</v>
      </c>
      <c r="K138" s="3">
        <f t="shared" si="5"/>
        <v>17840</v>
      </c>
      <c r="M138" s="12"/>
    </row>
    <row r="139" spans="1:13" x14ac:dyDescent="0.25">
      <c r="A139" s="1"/>
      <c r="B139" s="1"/>
      <c r="C139" s="70" t="s">
        <v>194</v>
      </c>
      <c r="D139" s="33">
        <v>44299</v>
      </c>
      <c r="E139" s="38" t="s">
        <v>4</v>
      </c>
      <c r="F139" s="29" t="s">
        <v>195</v>
      </c>
      <c r="G139" s="48">
        <v>1035</v>
      </c>
      <c r="H139" s="24">
        <v>44347</v>
      </c>
      <c r="I139" s="10">
        <v>44356</v>
      </c>
      <c r="J139" s="2">
        <f t="shared" si="4"/>
        <v>9</v>
      </c>
      <c r="K139" s="3">
        <f t="shared" si="5"/>
        <v>9315</v>
      </c>
    </row>
    <row r="140" spans="1:13" x14ac:dyDescent="0.25">
      <c r="A140" s="1"/>
      <c r="B140" s="1"/>
      <c r="C140" s="70">
        <v>15</v>
      </c>
      <c r="D140" s="33">
        <v>44302</v>
      </c>
      <c r="E140" s="38" t="s">
        <v>4</v>
      </c>
      <c r="F140" s="29" t="s">
        <v>143</v>
      </c>
      <c r="G140" s="48">
        <v>1816.96</v>
      </c>
      <c r="H140" s="24">
        <v>44347</v>
      </c>
      <c r="I140" s="10">
        <v>44357</v>
      </c>
      <c r="J140" s="2">
        <f t="shared" si="4"/>
        <v>10</v>
      </c>
      <c r="K140" s="3">
        <f t="shared" si="5"/>
        <v>18169.599999999999</v>
      </c>
    </row>
    <row r="141" spans="1:13" x14ac:dyDescent="0.25">
      <c r="A141" s="1"/>
      <c r="B141" s="1"/>
      <c r="C141" s="70">
        <v>5</v>
      </c>
      <c r="D141" s="33">
        <v>44141</v>
      </c>
      <c r="E141" s="38" t="s">
        <v>4</v>
      </c>
      <c r="F141" s="29" t="s">
        <v>196</v>
      </c>
      <c r="G141" s="48">
        <v>6466</v>
      </c>
      <c r="H141" s="24">
        <v>44141</v>
      </c>
      <c r="I141" s="10">
        <v>44357</v>
      </c>
      <c r="J141" s="2">
        <f t="shared" si="4"/>
        <v>216</v>
      </c>
      <c r="K141" s="3">
        <f t="shared" si="5"/>
        <v>1396656</v>
      </c>
    </row>
    <row r="142" spans="1:13" x14ac:dyDescent="0.25">
      <c r="A142" s="1"/>
      <c r="B142" s="1"/>
      <c r="C142" s="70">
        <v>6</v>
      </c>
      <c r="D142" s="33">
        <v>44196</v>
      </c>
      <c r="E142" s="38" t="s">
        <v>4</v>
      </c>
      <c r="F142" s="29" t="s">
        <v>196</v>
      </c>
      <c r="G142" s="48">
        <v>6455</v>
      </c>
      <c r="H142" s="24">
        <v>44196</v>
      </c>
      <c r="I142" s="10">
        <v>44357</v>
      </c>
      <c r="J142" s="2">
        <f t="shared" si="4"/>
        <v>161</v>
      </c>
      <c r="K142" s="3">
        <f t="shared" si="5"/>
        <v>1039255</v>
      </c>
    </row>
    <row r="143" spans="1:13" x14ac:dyDescent="0.25">
      <c r="A143" s="1"/>
      <c r="B143" s="1"/>
      <c r="C143" s="70">
        <v>48</v>
      </c>
      <c r="D143" s="33">
        <v>44309</v>
      </c>
      <c r="E143" s="38" t="s">
        <v>4</v>
      </c>
      <c r="F143" s="29" t="s">
        <v>145</v>
      </c>
      <c r="G143" s="48">
        <v>1923.84</v>
      </c>
      <c r="H143" s="24">
        <v>44347</v>
      </c>
      <c r="I143" s="10">
        <v>44357</v>
      </c>
      <c r="J143" s="2">
        <f t="shared" si="4"/>
        <v>10</v>
      </c>
      <c r="K143" s="3">
        <f t="shared" si="5"/>
        <v>19238.399999999998</v>
      </c>
    </row>
    <row r="144" spans="1:13" x14ac:dyDescent="0.25">
      <c r="A144" s="1"/>
      <c r="B144" s="1"/>
      <c r="C144" s="70" t="s">
        <v>197</v>
      </c>
      <c r="D144" s="33">
        <v>44281</v>
      </c>
      <c r="E144" s="38" t="s">
        <v>4</v>
      </c>
      <c r="F144" s="29" t="s">
        <v>198</v>
      </c>
      <c r="G144" s="48">
        <v>4025</v>
      </c>
      <c r="H144" s="24">
        <v>44347</v>
      </c>
      <c r="I144" s="10">
        <v>44357</v>
      </c>
      <c r="J144" s="2">
        <f t="shared" si="4"/>
        <v>10</v>
      </c>
      <c r="K144" s="3">
        <f t="shared" si="5"/>
        <v>40250</v>
      </c>
    </row>
    <row r="145" spans="1:13" x14ac:dyDescent="0.25">
      <c r="A145" s="1"/>
      <c r="B145" s="1"/>
      <c r="C145" s="59" t="s">
        <v>241</v>
      </c>
      <c r="D145" s="63">
        <v>43299</v>
      </c>
      <c r="E145" s="38" t="s">
        <v>4</v>
      </c>
      <c r="F145" s="9" t="s">
        <v>242</v>
      </c>
      <c r="G145" s="64">
        <v>500</v>
      </c>
      <c r="H145" s="24">
        <v>43299</v>
      </c>
      <c r="I145" s="10">
        <v>44358</v>
      </c>
      <c r="J145" s="2">
        <f t="shared" si="4"/>
        <v>1059</v>
      </c>
      <c r="K145" s="3">
        <f t="shared" si="5"/>
        <v>529500</v>
      </c>
    </row>
    <row r="146" spans="1:13" x14ac:dyDescent="0.25">
      <c r="A146" s="1"/>
      <c r="B146" s="1"/>
      <c r="C146" s="59" t="s">
        <v>243</v>
      </c>
      <c r="D146" s="63">
        <v>44267</v>
      </c>
      <c r="E146" s="38" t="s">
        <v>4</v>
      </c>
      <c r="F146" s="9" t="s">
        <v>244</v>
      </c>
      <c r="G146" s="64">
        <v>355.49</v>
      </c>
      <c r="H146" s="24">
        <v>44347</v>
      </c>
      <c r="I146" s="10">
        <v>44358</v>
      </c>
      <c r="J146" s="2">
        <f t="shared" si="4"/>
        <v>11</v>
      </c>
      <c r="K146" s="3">
        <f t="shared" si="5"/>
        <v>3910.3900000000003</v>
      </c>
    </row>
    <row r="147" spans="1:13" x14ac:dyDescent="0.25">
      <c r="A147" s="1"/>
      <c r="B147" s="1"/>
      <c r="C147" s="70">
        <v>32</v>
      </c>
      <c r="D147" s="33">
        <v>43299</v>
      </c>
      <c r="E147" s="38" t="s">
        <v>4</v>
      </c>
      <c r="F147" s="29" t="s">
        <v>248</v>
      </c>
      <c r="G147" s="48">
        <v>500</v>
      </c>
      <c r="H147" s="24">
        <v>43299</v>
      </c>
      <c r="I147" s="10">
        <v>44358</v>
      </c>
      <c r="J147" s="2">
        <f t="shared" si="4"/>
        <v>1059</v>
      </c>
      <c r="K147" s="3">
        <f t="shared" si="5"/>
        <v>529500</v>
      </c>
    </row>
    <row r="148" spans="1:13" x14ac:dyDescent="0.25">
      <c r="A148" s="1"/>
      <c r="B148" s="1"/>
      <c r="C148" s="70" t="s">
        <v>249</v>
      </c>
      <c r="D148" s="33">
        <v>44267</v>
      </c>
      <c r="E148" s="38" t="s">
        <v>4</v>
      </c>
      <c r="F148" s="29" t="s">
        <v>244</v>
      </c>
      <c r="G148" s="48">
        <v>44347</v>
      </c>
      <c r="H148" s="24">
        <v>44347</v>
      </c>
      <c r="I148" s="10">
        <v>44358</v>
      </c>
      <c r="J148" s="2">
        <f t="shared" si="4"/>
        <v>11</v>
      </c>
      <c r="K148" s="3">
        <f t="shared" si="5"/>
        <v>487817</v>
      </c>
    </row>
    <row r="149" spans="1:13" x14ac:dyDescent="0.25">
      <c r="A149" s="1"/>
      <c r="B149" s="1"/>
      <c r="C149" s="70">
        <v>45777005133</v>
      </c>
      <c r="D149" s="33">
        <v>44255</v>
      </c>
      <c r="E149" s="38" t="s">
        <v>4</v>
      </c>
      <c r="F149" s="29" t="s">
        <v>224</v>
      </c>
      <c r="G149" s="20">
        <v>1384</v>
      </c>
      <c r="H149" s="24">
        <v>44316</v>
      </c>
      <c r="I149" s="10">
        <v>44362</v>
      </c>
      <c r="J149" s="2">
        <f t="shared" si="4"/>
        <v>46</v>
      </c>
      <c r="K149" s="3">
        <f t="shared" si="5"/>
        <v>63664</v>
      </c>
      <c r="M149" s="74">
        <f>G149+G148+G147+G146+G145+G144+G143+G142+G141+G140+G139+G138+G137+G136</f>
        <v>70404.289999999994</v>
      </c>
    </row>
    <row r="150" spans="1:13" x14ac:dyDescent="0.25">
      <c r="A150" s="1"/>
      <c r="B150" s="1"/>
      <c r="C150" s="70">
        <v>45777005134</v>
      </c>
      <c r="D150" s="33">
        <v>44255</v>
      </c>
      <c r="E150" s="38" t="s">
        <v>4</v>
      </c>
      <c r="F150" s="29" t="s">
        <v>224</v>
      </c>
      <c r="G150" s="20">
        <v>3327.63</v>
      </c>
      <c r="H150" s="24">
        <v>44316</v>
      </c>
      <c r="I150" s="10">
        <v>44362</v>
      </c>
      <c r="J150" s="2">
        <f t="shared" si="4"/>
        <v>46</v>
      </c>
      <c r="K150" s="3">
        <f t="shared" si="5"/>
        <v>153070.98000000001</v>
      </c>
    </row>
    <row r="151" spans="1:13" x14ac:dyDescent="0.25">
      <c r="A151" s="1"/>
      <c r="B151" s="1"/>
      <c r="C151" s="70">
        <v>45777005135</v>
      </c>
      <c r="D151" s="33">
        <v>44255</v>
      </c>
      <c r="E151" s="38" t="s">
        <v>4</v>
      </c>
      <c r="F151" s="29" t="s">
        <v>224</v>
      </c>
      <c r="G151" s="20">
        <v>3327.63</v>
      </c>
      <c r="H151" s="24">
        <v>44316</v>
      </c>
      <c r="I151" s="10">
        <v>44362</v>
      </c>
      <c r="J151" s="2">
        <f t="shared" si="4"/>
        <v>46</v>
      </c>
      <c r="K151" s="3">
        <f t="shared" si="5"/>
        <v>153070.98000000001</v>
      </c>
    </row>
    <row r="152" spans="1:13" x14ac:dyDescent="0.25">
      <c r="A152" s="1"/>
      <c r="B152" s="1"/>
      <c r="C152" s="70">
        <v>45777007744</v>
      </c>
      <c r="D152" s="33">
        <v>44286</v>
      </c>
      <c r="E152" s="38" t="s">
        <v>4</v>
      </c>
      <c r="F152" s="29" t="s">
        <v>224</v>
      </c>
      <c r="G152" s="48">
        <v>824.97</v>
      </c>
      <c r="H152" s="24">
        <v>44347</v>
      </c>
      <c r="I152" s="10">
        <v>44362</v>
      </c>
      <c r="J152" s="2">
        <f t="shared" si="4"/>
        <v>15</v>
      </c>
      <c r="K152" s="3">
        <f t="shared" si="5"/>
        <v>12374.550000000001</v>
      </c>
    </row>
    <row r="153" spans="1:13" x14ac:dyDescent="0.25">
      <c r="A153" s="1"/>
      <c r="B153" s="1"/>
      <c r="C153" s="70">
        <v>1061</v>
      </c>
      <c r="D153" s="33">
        <v>44364</v>
      </c>
      <c r="E153" s="38" t="s">
        <v>4</v>
      </c>
      <c r="F153" s="29" t="s">
        <v>250</v>
      </c>
      <c r="G153" s="48">
        <v>2115</v>
      </c>
      <c r="H153" s="24">
        <v>44362</v>
      </c>
      <c r="I153" s="10">
        <v>44362</v>
      </c>
      <c r="J153" s="2">
        <f t="shared" si="4"/>
        <v>0</v>
      </c>
      <c r="K153" s="3">
        <f t="shared" si="5"/>
        <v>0</v>
      </c>
    </row>
    <row r="154" spans="1:13" x14ac:dyDescent="0.25">
      <c r="A154" s="1"/>
      <c r="B154" s="1"/>
      <c r="C154" s="70">
        <v>78</v>
      </c>
      <c r="D154" s="33">
        <v>44035</v>
      </c>
      <c r="E154" s="38" t="s">
        <v>4</v>
      </c>
      <c r="F154" s="29" t="s">
        <v>251</v>
      </c>
      <c r="G154" s="48">
        <v>447.2</v>
      </c>
      <c r="H154" s="24">
        <v>44104</v>
      </c>
      <c r="I154" s="10">
        <v>44368</v>
      </c>
      <c r="J154" s="2">
        <f t="shared" si="4"/>
        <v>264</v>
      </c>
      <c r="K154" s="3">
        <f t="shared" si="5"/>
        <v>118060.8</v>
      </c>
    </row>
    <row r="155" spans="1:13" x14ac:dyDescent="0.25">
      <c r="A155" s="1"/>
      <c r="B155" s="1"/>
      <c r="C155" s="70">
        <v>599</v>
      </c>
      <c r="D155" s="33">
        <v>44371</v>
      </c>
      <c r="E155" s="38" t="s">
        <v>4</v>
      </c>
      <c r="F155" s="29" t="s">
        <v>308</v>
      </c>
      <c r="G155" s="48">
        <v>110</v>
      </c>
      <c r="H155" s="24">
        <v>44371</v>
      </c>
      <c r="I155" s="24">
        <v>44370</v>
      </c>
      <c r="J155" s="2">
        <f t="shared" si="4"/>
        <v>-1</v>
      </c>
      <c r="K155" s="3">
        <f t="shared" si="5"/>
        <v>-110</v>
      </c>
    </row>
    <row r="156" spans="1:13" x14ac:dyDescent="0.25">
      <c r="A156" s="1"/>
      <c r="B156" s="1"/>
      <c r="C156" s="70">
        <v>11</v>
      </c>
      <c r="D156" s="33">
        <v>44340</v>
      </c>
      <c r="E156" s="38" t="s">
        <v>4</v>
      </c>
      <c r="F156" s="29" t="s">
        <v>85</v>
      </c>
      <c r="G156" s="48">
        <v>627</v>
      </c>
      <c r="H156" s="24">
        <v>44377</v>
      </c>
      <c r="I156" s="10">
        <v>44376</v>
      </c>
      <c r="J156" s="2">
        <f t="shared" si="4"/>
        <v>-1</v>
      </c>
      <c r="K156" s="3">
        <f t="shared" si="5"/>
        <v>-627</v>
      </c>
    </row>
    <row r="157" spans="1:13" x14ac:dyDescent="0.25">
      <c r="A157" s="1"/>
      <c r="B157" s="1"/>
      <c r="C157" s="70">
        <v>5</v>
      </c>
      <c r="D157" s="33">
        <v>44376</v>
      </c>
      <c r="E157" s="38" t="s">
        <v>4</v>
      </c>
      <c r="F157" s="29" t="s">
        <v>318</v>
      </c>
      <c r="G157" s="48">
        <v>20</v>
      </c>
      <c r="H157" s="24">
        <v>44376</v>
      </c>
      <c r="I157" s="24">
        <v>44376</v>
      </c>
      <c r="J157" s="2">
        <f t="shared" ref="J157" si="6">I157-H157</f>
        <v>0</v>
      </c>
      <c r="K157" s="3">
        <f t="shared" ref="K157" si="7">G157*J157</f>
        <v>0</v>
      </c>
    </row>
    <row r="158" spans="1:13" x14ac:dyDescent="0.25">
      <c r="A158" s="1"/>
      <c r="B158" s="1"/>
      <c r="C158" s="70" t="s">
        <v>283</v>
      </c>
      <c r="D158" s="33">
        <v>44308</v>
      </c>
      <c r="E158" s="38" t="s">
        <v>4</v>
      </c>
      <c r="F158" s="29" t="s">
        <v>216</v>
      </c>
      <c r="G158" s="48">
        <v>889.81</v>
      </c>
      <c r="H158" s="24">
        <v>44368</v>
      </c>
      <c r="I158" s="10">
        <v>44376</v>
      </c>
      <c r="J158" s="2">
        <f t="shared" si="4"/>
        <v>8</v>
      </c>
      <c r="K158" s="3">
        <f t="shared" si="5"/>
        <v>7118.48</v>
      </c>
    </row>
    <row r="159" spans="1:13" x14ac:dyDescent="0.25">
      <c r="A159" s="13"/>
      <c r="B159" s="13"/>
      <c r="C159" s="31"/>
      <c r="D159" s="34"/>
      <c r="E159" s="39"/>
      <c r="F159" s="44"/>
      <c r="G159" s="49"/>
      <c r="H159" s="26"/>
      <c r="I159" s="18"/>
      <c r="J159" s="14"/>
      <c r="K159" s="15"/>
    </row>
    <row r="160" spans="1:13" x14ac:dyDescent="0.25">
      <c r="A160" s="1"/>
      <c r="B160" s="1"/>
      <c r="C160" s="30"/>
      <c r="D160" s="33"/>
      <c r="E160" s="38"/>
      <c r="F160" s="29"/>
      <c r="G160" s="48">
        <f>SUM(G53:G159)</f>
        <v>204868.69</v>
      </c>
      <c r="H160" s="24"/>
      <c r="I160" s="10"/>
      <c r="J160" s="2"/>
      <c r="K160" s="3">
        <f>SUM(K53:K159)</f>
        <v>14955972.650000002</v>
      </c>
    </row>
    <row r="161" spans="1:11" x14ac:dyDescent="0.25">
      <c r="A161" s="1"/>
      <c r="B161" s="1"/>
      <c r="C161" s="23"/>
      <c r="D161" s="23"/>
      <c r="E161" s="37"/>
      <c r="F161" s="23"/>
      <c r="G161" s="47"/>
      <c r="H161" s="23"/>
      <c r="I161" s="1"/>
      <c r="J161" s="1"/>
      <c r="K161" s="16">
        <f>K160/G160</f>
        <v>73.002725062575465</v>
      </c>
    </row>
    <row r="162" spans="1:11" x14ac:dyDescent="0.25">
      <c r="I162"/>
    </row>
    <row r="163" spans="1:11" x14ac:dyDescent="0.25">
      <c r="I163"/>
    </row>
    <row r="164" spans="1:11" x14ac:dyDescent="0.25">
      <c r="I164"/>
    </row>
    <row r="165" spans="1:11" x14ac:dyDescent="0.25">
      <c r="I165"/>
    </row>
    <row r="166" spans="1:11" x14ac:dyDescent="0.25">
      <c r="I166"/>
    </row>
    <row r="167" spans="1:11" ht="45" x14ac:dyDescent="0.25">
      <c r="A167" t="s">
        <v>151</v>
      </c>
      <c r="C167" s="32"/>
      <c r="D167" s="35"/>
      <c r="E167" s="41"/>
      <c r="F167" s="45"/>
      <c r="G167" s="51"/>
      <c r="I167"/>
    </row>
    <row r="168" spans="1:11" x14ac:dyDescent="0.25">
      <c r="A168" s="5"/>
      <c r="B168" s="7"/>
      <c r="C168" s="28"/>
      <c r="D168" s="36"/>
      <c r="E168" s="42"/>
      <c r="F168" s="46"/>
      <c r="G168" s="52"/>
      <c r="H168" s="28"/>
      <c r="I168" s="8"/>
    </row>
    <row r="169" spans="1:11" x14ac:dyDescent="0.25">
      <c r="A169" s="5"/>
      <c r="B169" s="7"/>
      <c r="C169" s="28"/>
      <c r="D169" s="36"/>
      <c r="E169" s="42"/>
      <c r="F169" s="46"/>
      <c r="G169" s="52"/>
      <c r="H169" s="28"/>
      <c r="I169" s="8"/>
    </row>
    <row r="170" spans="1:11" x14ac:dyDescent="0.25">
      <c r="A170" s="5"/>
      <c r="B170" s="7"/>
      <c r="C170" s="28"/>
      <c r="D170" s="36"/>
      <c r="E170" s="42"/>
      <c r="F170" s="46"/>
      <c r="G170" s="52" t="s">
        <v>137</v>
      </c>
      <c r="H170" s="28"/>
      <c r="I170" s="8"/>
    </row>
    <row r="171" spans="1:11" x14ac:dyDescent="0.25">
      <c r="A171" s="5"/>
      <c r="B171" s="6"/>
      <c r="C171" s="28"/>
      <c r="D171" s="36"/>
      <c r="E171" s="42"/>
      <c r="F171" s="46"/>
      <c r="G171" s="52" t="s">
        <v>138</v>
      </c>
      <c r="H171" s="28"/>
      <c r="I171" s="8"/>
    </row>
    <row r="172" spans="1:11" x14ac:dyDescent="0.25">
      <c r="A172" s="5"/>
      <c r="B172" s="6"/>
      <c r="C172" s="28"/>
      <c r="D172" s="36"/>
      <c r="E172" s="42"/>
      <c r="F172" s="46"/>
      <c r="G172" s="52" t="s">
        <v>139</v>
      </c>
      <c r="H172" s="28"/>
      <c r="I172" s="8"/>
    </row>
    <row r="173" spans="1:11" x14ac:dyDescent="0.25">
      <c r="A173" s="5"/>
      <c r="B173" s="6"/>
      <c r="C173" s="28"/>
      <c r="D173" s="36"/>
      <c r="E173" s="42"/>
      <c r="F173" s="46"/>
      <c r="G173" s="52"/>
      <c r="H173" s="28"/>
      <c r="I173" s="8"/>
    </row>
    <row r="174" spans="1:11" x14ac:dyDescent="0.25">
      <c r="A174" s="5"/>
      <c r="B174" s="6"/>
      <c r="C174" s="28"/>
      <c r="D174" s="36"/>
      <c r="E174" s="42"/>
      <c r="F174" s="46"/>
      <c r="G174" s="52"/>
      <c r="H174" s="28"/>
      <c r="I174" s="8"/>
    </row>
    <row r="176" spans="1:11" ht="45" x14ac:dyDescent="0.25">
      <c r="A176" t="s">
        <v>157</v>
      </c>
    </row>
    <row r="178" spans="1:1" ht="60" x14ac:dyDescent="0.25">
      <c r="A178" t="s">
        <v>170</v>
      </c>
    </row>
    <row r="180" spans="1:1" ht="90" x14ac:dyDescent="0.25">
      <c r="A180" t="s">
        <v>158</v>
      </c>
    </row>
    <row r="181" spans="1:1" ht="60" x14ac:dyDescent="0.25">
      <c r="A181" t="s">
        <v>159</v>
      </c>
    </row>
    <row r="184" spans="1:1" ht="255" x14ac:dyDescent="0.25">
      <c r="A184" t="s">
        <v>282</v>
      </c>
    </row>
    <row r="186" spans="1:1" ht="75" x14ac:dyDescent="0.25">
      <c r="A186" t="s">
        <v>286</v>
      </c>
    </row>
  </sheetData>
  <autoFilter ref="A1:K181"/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3"/>
  <sheetViews>
    <sheetView workbookViewId="0">
      <pane ySplit="1" topLeftCell="A101" activePane="bottomLeft" state="frozen"/>
      <selection pane="bottomLeft" activeCell="K2" sqref="K2"/>
    </sheetView>
  </sheetViews>
  <sheetFormatPr defaultRowHeight="15" x14ac:dyDescent="0.25"/>
  <cols>
    <col min="1" max="1" width="18" style="27" bestFit="1" customWidth="1"/>
    <col min="2" max="2" width="10.7109375" style="27" bestFit="1" customWidth="1"/>
    <col min="3" max="3" width="11.5703125" style="40" customWidth="1"/>
    <col min="4" max="4" width="47" style="27" customWidth="1"/>
    <col min="5" max="5" width="17" style="50" customWidth="1"/>
    <col min="6" max="6" width="13.42578125" style="27" bestFit="1" customWidth="1"/>
    <col min="7" max="7" width="15.42578125" style="19" bestFit="1" customWidth="1"/>
    <col min="8" max="8" width="17.42578125" customWidth="1"/>
    <col min="9" max="9" width="17.5703125" customWidth="1"/>
    <col min="11" max="11" width="20" customWidth="1"/>
    <col min="15" max="15" width="11.5703125" bestFit="1" customWidth="1"/>
  </cols>
  <sheetData>
    <row r="1" spans="1:11" ht="80.25" customHeight="1" x14ac:dyDescent="0.25">
      <c r="A1" s="23" t="s">
        <v>0</v>
      </c>
      <c r="B1" s="23" t="s">
        <v>1</v>
      </c>
      <c r="C1" s="37" t="s">
        <v>2</v>
      </c>
      <c r="D1" s="23" t="s">
        <v>3</v>
      </c>
      <c r="E1" s="47" t="s">
        <v>29</v>
      </c>
      <c r="F1" s="23" t="s">
        <v>30</v>
      </c>
      <c r="G1" s="17" t="s">
        <v>31</v>
      </c>
      <c r="H1" s="1" t="s">
        <v>33</v>
      </c>
      <c r="I1" s="1" t="s">
        <v>32</v>
      </c>
    </row>
    <row r="2" spans="1:11" ht="17.25" customHeight="1" x14ac:dyDescent="0.25">
      <c r="A2" s="59" t="s">
        <v>309</v>
      </c>
      <c r="B2" s="57">
        <v>44286</v>
      </c>
      <c r="C2" s="38" t="s">
        <v>4</v>
      </c>
      <c r="D2" s="81" t="s">
        <v>192</v>
      </c>
      <c r="E2" s="58">
        <v>1000</v>
      </c>
      <c r="F2" s="24">
        <v>44347</v>
      </c>
      <c r="G2" s="10">
        <v>44383</v>
      </c>
      <c r="H2" s="2">
        <f t="shared" ref="H2:H34" si="0">G2-F2</f>
        <v>36</v>
      </c>
      <c r="I2" s="3">
        <f t="shared" ref="I2:I34" si="1">E2*H2</f>
        <v>36000</v>
      </c>
    </row>
    <row r="3" spans="1:11" ht="15" customHeight="1" x14ac:dyDescent="0.25">
      <c r="A3" s="59" t="s">
        <v>310</v>
      </c>
      <c r="B3" s="57">
        <v>44286</v>
      </c>
      <c r="C3" s="38" t="s">
        <v>4</v>
      </c>
      <c r="D3" s="9" t="s">
        <v>192</v>
      </c>
      <c r="E3" s="53">
        <v>150</v>
      </c>
      <c r="F3" s="24">
        <v>44347</v>
      </c>
      <c r="G3" s="10">
        <v>44383</v>
      </c>
      <c r="H3" s="2">
        <f t="shared" si="0"/>
        <v>36</v>
      </c>
      <c r="I3" s="3">
        <f t="shared" si="1"/>
        <v>5400</v>
      </c>
    </row>
    <row r="4" spans="1:11" ht="15" customHeight="1" x14ac:dyDescent="0.25">
      <c r="A4" s="59" t="s">
        <v>311</v>
      </c>
      <c r="B4" s="57">
        <v>44316</v>
      </c>
      <c r="C4" s="38" t="s">
        <v>4</v>
      </c>
      <c r="D4" s="9" t="s">
        <v>192</v>
      </c>
      <c r="E4" s="58">
        <v>150</v>
      </c>
      <c r="F4" s="24">
        <v>44377</v>
      </c>
      <c r="G4" s="10">
        <v>44383</v>
      </c>
      <c r="H4" s="2">
        <f t="shared" si="0"/>
        <v>6</v>
      </c>
      <c r="I4" s="3">
        <f t="shared" si="1"/>
        <v>900</v>
      </c>
    </row>
    <row r="5" spans="1:11" ht="15" customHeight="1" x14ac:dyDescent="0.25">
      <c r="A5" s="59" t="s">
        <v>312</v>
      </c>
      <c r="B5" s="57">
        <v>44316</v>
      </c>
      <c r="C5" s="38" t="s">
        <v>4</v>
      </c>
      <c r="D5" s="9" t="s">
        <v>192</v>
      </c>
      <c r="E5" s="58">
        <v>1000</v>
      </c>
      <c r="F5" s="24">
        <v>44377</v>
      </c>
      <c r="G5" s="10">
        <v>44383</v>
      </c>
      <c r="H5" s="2">
        <f t="shared" si="0"/>
        <v>6</v>
      </c>
      <c r="I5" s="3">
        <f t="shared" si="1"/>
        <v>6000</v>
      </c>
      <c r="K5" s="21"/>
    </row>
    <row r="6" spans="1:11" ht="15" customHeight="1" x14ac:dyDescent="0.25">
      <c r="A6" s="59" t="s">
        <v>313</v>
      </c>
      <c r="B6" s="57">
        <v>44328</v>
      </c>
      <c r="C6" s="38" t="s">
        <v>4</v>
      </c>
      <c r="D6" s="60" t="s">
        <v>90</v>
      </c>
      <c r="E6" s="58">
        <v>284</v>
      </c>
      <c r="F6" s="24">
        <v>44377</v>
      </c>
      <c r="G6" s="10">
        <v>44383</v>
      </c>
      <c r="H6" s="2">
        <f t="shared" si="0"/>
        <v>6</v>
      </c>
      <c r="I6" s="3">
        <f t="shared" si="1"/>
        <v>1704</v>
      </c>
      <c r="K6" s="21"/>
    </row>
    <row r="7" spans="1:11" ht="15" customHeight="1" x14ac:dyDescent="0.25">
      <c r="A7" s="56">
        <v>617</v>
      </c>
      <c r="B7" s="57">
        <v>44350</v>
      </c>
      <c r="C7" s="38" t="s">
        <v>4</v>
      </c>
      <c r="D7" s="60" t="s">
        <v>314</v>
      </c>
      <c r="E7" s="58">
        <v>250</v>
      </c>
      <c r="F7" s="24">
        <v>44380</v>
      </c>
      <c r="G7" s="10">
        <v>44383</v>
      </c>
      <c r="H7" s="2">
        <f t="shared" si="0"/>
        <v>3</v>
      </c>
      <c r="I7" s="3">
        <f t="shared" si="1"/>
        <v>750</v>
      </c>
    </row>
    <row r="8" spans="1:11" ht="15" customHeight="1" x14ac:dyDescent="0.25">
      <c r="A8" s="59" t="s">
        <v>315</v>
      </c>
      <c r="B8" s="57">
        <v>44368</v>
      </c>
      <c r="C8" s="38" t="s">
        <v>4</v>
      </c>
      <c r="D8" s="60" t="s">
        <v>316</v>
      </c>
      <c r="E8" s="58">
        <v>826.94</v>
      </c>
      <c r="F8" s="24">
        <v>44428</v>
      </c>
      <c r="G8" s="10">
        <v>44383</v>
      </c>
      <c r="H8" s="2">
        <f t="shared" si="0"/>
        <v>-45</v>
      </c>
      <c r="I8" s="3">
        <f t="shared" si="1"/>
        <v>-37212.300000000003</v>
      </c>
    </row>
    <row r="9" spans="1:11" ht="15" customHeight="1" x14ac:dyDescent="0.25">
      <c r="A9" s="59" t="s">
        <v>317</v>
      </c>
      <c r="B9" s="57">
        <v>44300</v>
      </c>
      <c r="C9" s="38" t="s">
        <v>4</v>
      </c>
      <c r="D9" s="60" t="s">
        <v>275</v>
      </c>
      <c r="E9" s="58">
        <v>555</v>
      </c>
      <c r="F9" s="24">
        <v>44330</v>
      </c>
      <c r="G9" s="10">
        <v>44383</v>
      </c>
      <c r="H9" s="2">
        <f t="shared" si="0"/>
        <v>53</v>
      </c>
      <c r="I9" s="3">
        <f t="shared" si="1"/>
        <v>29415</v>
      </c>
    </row>
    <row r="10" spans="1:11" ht="15" customHeight="1" x14ac:dyDescent="0.25">
      <c r="A10" s="59" t="s">
        <v>319</v>
      </c>
      <c r="B10" s="57">
        <v>44260</v>
      </c>
      <c r="C10" s="38" t="s">
        <v>4</v>
      </c>
      <c r="D10" s="60" t="s">
        <v>196</v>
      </c>
      <c r="E10" s="58">
        <v>6647</v>
      </c>
      <c r="F10" s="24">
        <v>44260</v>
      </c>
      <c r="G10" s="10">
        <v>44384</v>
      </c>
      <c r="H10" s="2">
        <f t="shared" si="0"/>
        <v>124</v>
      </c>
      <c r="I10" s="3">
        <f t="shared" si="1"/>
        <v>824228</v>
      </c>
    </row>
    <row r="11" spans="1:11" ht="15" customHeight="1" x14ac:dyDescent="0.25">
      <c r="A11" s="59" t="s">
        <v>320</v>
      </c>
      <c r="B11" s="57">
        <v>44335</v>
      </c>
      <c r="C11" s="38" t="s">
        <v>4</v>
      </c>
      <c r="D11" s="60" t="s">
        <v>321</v>
      </c>
      <c r="E11" s="58">
        <v>2150</v>
      </c>
      <c r="F11" s="24">
        <v>44377</v>
      </c>
      <c r="G11" s="10">
        <v>44386</v>
      </c>
      <c r="H11" s="2">
        <f t="shared" si="0"/>
        <v>9</v>
      </c>
      <c r="I11" s="3">
        <f t="shared" si="1"/>
        <v>19350</v>
      </c>
    </row>
    <row r="12" spans="1:11" ht="15" customHeight="1" x14ac:dyDescent="0.25">
      <c r="A12" s="59" t="s">
        <v>319</v>
      </c>
      <c r="B12" s="57">
        <v>44203</v>
      </c>
      <c r="C12" s="38" t="s">
        <v>4</v>
      </c>
      <c r="D12" s="60" t="s">
        <v>322</v>
      </c>
      <c r="E12" s="58">
        <v>2137.6</v>
      </c>
      <c r="F12" s="24">
        <v>44227</v>
      </c>
      <c r="G12" s="10">
        <v>44386</v>
      </c>
      <c r="H12" s="2">
        <f t="shared" si="0"/>
        <v>159</v>
      </c>
      <c r="I12" s="3">
        <f t="shared" si="1"/>
        <v>339878.39999999997</v>
      </c>
    </row>
    <row r="13" spans="1:11" ht="15" customHeight="1" x14ac:dyDescent="0.25">
      <c r="A13" s="59" t="s">
        <v>105</v>
      </c>
      <c r="B13" s="57">
        <v>44203</v>
      </c>
      <c r="C13" s="38" t="s">
        <v>4</v>
      </c>
      <c r="D13" s="60" t="s">
        <v>322</v>
      </c>
      <c r="E13" s="58">
        <v>665.33</v>
      </c>
      <c r="F13" s="24">
        <v>44227</v>
      </c>
      <c r="G13" s="10">
        <v>44386</v>
      </c>
      <c r="H13" s="2">
        <f t="shared" si="0"/>
        <v>159</v>
      </c>
      <c r="I13" s="3">
        <f t="shared" si="1"/>
        <v>105787.47</v>
      </c>
    </row>
    <row r="14" spans="1:11" ht="15" customHeight="1" x14ac:dyDescent="0.25">
      <c r="A14" s="59"/>
      <c r="B14" s="57"/>
      <c r="C14" s="38"/>
      <c r="D14" s="60"/>
      <c r="E14" s="58"/>
      <c r="F14" s="24"/>
      <c r="G14" s="10"/>
      <c r="H14" s="2">
        <f t="shared" si="0"/>
        <v>0</v>
      </c>
      <c r="I14" s="3">
        <f t="shared" si="1"/>
        <v>0</v>
      </c>
    </row>
    <row r="15" spans="1:11" ht="15" customHeight="1" x14ac:dyDescent="0.25">
      <c r="A15" s="59"/>
      <c r="B15" s="57"/>
      <c r="C15" s="38"/>
      <c r="D15" s="60"/>
      <c r="E15" s="58"/>
      <c r="F15" s="24"/>
      <c r="G15" s="10"/>
      <c r="H15" s="2">
        <f t="shared" si="0"/>
        <v>0</v>
      </c>
      <c r="I15" s="3">
        <f t="shared" si="1"/>
        <v>0</v>
      </c>
    </row>
    <row r="16" spans="1:11" ht="15" customHeight="1" x14ac:dyDescent="0.25">
      <c r="A16" s="59"/>
      <c r="B16" s="57"/>
      <c r="C16" s="38"/>
      <c r="D16" s="60"/>
      <c r="E16" s="58"/>
      <c r="F16" s="24"/>
      <c r="G16" s="10"/>
      <c r="H16" s="2">
        <f t="shared" si="0"/>
        <v>0</v>
      </c>
      <c r="I16" s="3">
        <f t="shared" si="1"/>
        <v>0</v>
      </c>
      <c r="K16" s="21"/>
    </row>
    <row r="17" spans="1:11" ht="15" customHeight="1" x14ac:dyDescent="0.25">
      <c r="A17" s="70"/>
      <c r="B17" s="33"/>
      <c r="C17" s="38"/>
      <c r="D17" s="77"/>
      <c r="E17" s="48"/>
      <c r="F17" s="24"/>
      <c r="G17" s="10"/>
      <c r="H17" s="2">
        <f t="shared" si="0"/>
        <v>0</v>
      </c>
      <c r="I17" s="3">
        <f t="shared" si="1"/>
        <v>0</v>
      </c>
    </row>
    <row r="18" spans="1:11" ht="15" customHeight="1" x14ac:dyDescent="0.25">
      <c r="A18" s="70"/>
      <c r="B18" s="33"/>
      <c r="C18" s="38"/>
      <c r="D18" s="77"/>
      <c r="E18" s="48"/>
      <c r="F18" s="24"/>
      <c r="G18" s="24"/>
      <c r="H18" s="2">
        <f t="shared" si="0"/>
        <v>0</v>
      </c>
      <c r="I18" s="3">
        <f t="shared" si="1"/>
        <v>0</v>
      </c>
    </row>
    <row r="19" spans="1:11" ht="15" customHeight="1" x14ac:dyDescent="0.25">
      <c r="A19" s="59" t="s">
        <v>228</v>
      </c>
      <c r="B19" s="57">
        <v>44266</v>
      </c>
      <c r="C19" s="38" t="s">
        <v>4</v>
      </c>
      <c r="D19" s="60" t="s">
        <v>229</v>
      </c>
      <c r="E19" s="58">
        <v>276.39999999999998</v>
      </c>
      <c r="F19" s="24">
        <v>44298</v>
      </c>
      <c r="G19" s="22">
        <v>44298</v>
      </c>
      <c r="H19" s="2">
        <f t="shared" si="0"/>
        <v>0</v>
      </c>
      <c r="I19" s="3">
        <f t="shared" si="1"/>
        <v>0</v>
      </c>
    </row>
    <row r="20" spans="1:11" ht="15" customHeight="1" x14ac:dyDescent="0.25">
      <c r="A20" s="59" t="s">
        <v>230</v>
      </c>
      <c r="B20" s="61">
        <v>44266</v>
      </c>
      <c r="C20" s="38" t="s">
        <v>4</v>
      </c>
      <c r="D20" s="60" t="s">
        <v>229</v>
      </c>
      <c r="E20" s="58">
        <v>110.48</v>
      </c>
      <c r="F20" s="24">
        <v>44298</v>
      </c>
      <c r="G20" s="22">
        <v>44298</v>
      </c>
      <c r="H20" s="2">
        <f t="shared" si="0"/>
        <v>0</v>
      </c>
      <c r="I20" s="3">
        <f t="shared" si="1"/>
        <v>0</v>
      </c>
      <c r="K20" s="21"/>
    </row>
    <row r="21" spans="1:11" ht="15" customHeight="1" x14ac:dyDescent="0.25">
      <c r="A21" s="59" t="s">
        <v>231</v>
      </c>
      <c r="B21" s="61">
        <v>44266</v>
      </c>
      <c r="C21" s="38" t="s">
        <v>4</v>
      </c>
      <c r="D21" s="60" t="s">
        <v>229</v>
      </c>
      <c r="E21" s="58">
        <v>209.53</v>
      </c>
      <c r="F21" s="24">
        <v>44298</v>
      </c>
      <c r="G21" s="22">
        <v>44298</v>
      </c>
      <c r="H21" s="2">
        <f t="shared" si="0"/>
        <v>0</v>
      </c>
      <c r="I21" s="3">
        <f t="shared" si="1"/>
        <v>0</v>
      </c>
    </row>
    <row r="22" spans="1:11" ht="15" customHeight="1" x14ac:dyDescent="0.25">
      <c r="A22" s="59" t="s">
        <v>232</v>
      </c>
      <c r="B22" s="61">
        <v>44266</v>
      </c>
      <c r="C22" s="38" t="s">
        <v>4</v>
      </c>
      <c r="D22" s="78" t="s">
        <v>229</v>
      </c>
      <c r="E22" s="58">
        <v>183.4</v>
      </c>
      <c r="F22" s="24">
        <v>44298</v>
      </c>
      <c r="G22" s="22">
        <v>44298</v>
      </c>
      <c r="H22" s="2">
        <f t="shared" si="0"/>
        <v>0</v>
      </c>
      <c r="I22" s="3">
        <f t="shared" si="1"/>
        <v>0</v>
      </c>
      <c r="K22" s="21"/>
    </row>
    <row r="23" spans="1:11" ht="15" customHeight="1" x14ac:dyDescent="0.25">
      <c r="A23" s="59" t="s">
        <v>233</v>
      </c>
      <c r="B23" s="61">
        <v>44266</v>
      </c>
      <c r="C23" s="38" t="s">
        <v>4</v>
      </c>
      <c r="D23" s="60" t="s">
        <v>229</v>
      </c>
      <c r="E23" s="58">
        <v>233.86</v>
      </c>
      <c r="F23" s="24">
        <v>44298</v>
      </c>
      <c r="G23" s="22">
        <v>44298</v>
      </c>
      <c r="H23" s="2">
        <f t="shared" si="0"/>
        <v>0</v>
      </c>
      <c r="I23" s="3">
        <f t="shared" si="1"/>
        <v>0</v>
      </c>
    </row>
    <row r="24" spans="1:11" ht="15" customHeight="1" x14ac:dyDescent="0.25">
      <c r="A24" s="59" t="s">
        <v>234</v>
      </c>
      <c r="B24" s="61">
        <v>44266</v>
      </c>
      <c r="C24" s="38" t="s">
        <v>4</v>
      </c>
      <c r="D24" s="60" t="s">
        <v>229</v>
      </c>
      <c r="E24" s="58">
        <v>53.9</v>
      </c>
      <c r="F24" s="24">
        <v>44298</v>
      </c>
      <c r="G24" s="22">
        <v>44298</v>
      </c>
      <c r="H24" s="2">
        <f t="shared" si="0"/>
        <v>0</v>
      </c>
      <c r="I24" s="3">
        <f t="shared" si="1"/>
        <v>0</v>
      </c>
      <c r="K24" s="21"/>
    </row>
    <row r="25" spans="1:11" ht="15" customHeight="1" x14ac:dyDescent="0.25">
      <c r="A25" s="59" t="s">
        <v>235</v>
      </c>
      <c r="B25" s="61">
        <v>44266</v>
      </c>
      <c r="C25" s="38" t="s">
        <v>4</v>
      </c>
      <c r="D25" s="60" t="s">
        <v>229</v>
      </c>
      <c r="E25" s="58">
        <v>413.89</v>
      </c>
      <c r="F25" s="24">
        <v>44298</v>
      </c>
      <c r="G25" s="22">
        <v>44298</v>
      </c>
      <c r="H25" s="2">
        <f t="shared" si="0"/>
        <v>0</v>
      </c>
      <c r="I25" s="3">
        <f t="shared" si="1"/>
        <v>0</v>
      </c>
    </row>
    <row r="26" spans="1:11" ht="15" customHeight="1" x14ac:dyDescent="0.25">
      <c r="A26" s="62" t="s">
        <v>236</v>
      </c>
      <c r="B26" s="63">
        <v>44262</v>
      </c>
      <c r="C26" s="38" t="s">
        <v>4</v>
      </c>
      <c r="D26" s="60" t="s">
        <v>239</v>
      </c>
      <c r="E26" s="64">
        <v>22.06</v>
      </c>
      <c r="F26" s="24">
        <v>44300</v>
      </c>
      <c r="G26" s="22">
        <v>44300</v>
      </c>
      <c r="H26" s="2">
        <f t="shared" si="0"/>
        <v>0</v>
      </c>
      <c r="I26" s="3">
        <f t="shared" si="1"/>
        <v>0</v>
      </c>
    </row>
    <row r="27" spans="1:11" ht="15" customHeight="1" x14ac:dyDescent="0.25">
      <c r="A27" s="62" t="s">
        <v>237</v>
      </c>
      <c r="B27" s="63">
        <v>44262</v>
      </c>
      <c r="C27" s="38" t="s">
        <v>4</v>
      </c>
      <c r="D27" s="60" t="s">
        <v>239</v>
      </c>
      <c r="E27" s="64">
        <v>67.66</v>
      </c>
      <c r="F27" s="24">
        <v>44300</v>
      </c>
      <c r="G27" s="22">
        <v>44300</v>
      </c>
      <c r="H27" s="2">
        <f t="shared" si="0"/>
        <v>0</v>
      </c>
      <c r="I27" s="3">
        <f t="shared" si="1"/>
        <v>0</v>
      </c>
    </row>
    <row r="28" spans="1:11" ht="15" customHeight="1" x14ac:dyDescent="0.25">
      <c r="A28" s="62" t="s">
        <v>238</v>
      </c>
      <c r="B28" s="63">
        <v>44270</v>
      </c>
      <c r="C28" s="38" t="s">
        <v>4</v>
      </c>
      <c r="D28" s="60" t="s">
        <v>239</v>
      </c>
      <c r="E28" s="64">
        <v>60.02</v>
      </c>
      <c r="F28" s="24">
        <v>44300</v>
      </c>
      <c r="G28" s="22">
        <v>44300</v>
      </c>
      <c r="H28" s="2">
        <f t="shared" si="0"/>
        <v>0</v>
      </c>
      <c r="I28" s="3">
        <f t="shared" si="1"/>
        <v>0</v>
      </c>
    </row>
    <row r="29" spans="1:11" ht="15" customHeight="1" x14ac:dyDescent="0.25">
      <c r="A29" s="59" t="s">
        <v>240</v>
      </c>
      <c r="B29" s="63">
        <v>44280</v>
      </c>
      <c r="C29" s="38" t="s">
        <v>4</v>
      </c>
      <c r="D29" s="60" t="s">
        <v>44</v>
      </c>
      <c r="E29" s="64">
        <v>1708.09</v>
      </c>
      <c r="F29" s="24">
        <v>44301</v>
      </c>
      <c r="G29" s="22">
        <v>44301</v>
      </c>
      <c r="H29" s="2">
        <f t="shared" si="0"/>
        <v>0</v>
      </c>
      <c r="I29" s="3">
        <f t="shared" si="1"/>
        <v>0</v>
      </c>
      <c r="K29" s="21"/>
    </row>
    <row r="30" spans="1:11" ht="15" customHeight="1" x14ac:dyDescent="0.25">
      <c r="A30" s="59" t="s">
        <v>245</v>
      </c>
      <c r="B30" s="63">
        <v>44275</v>
      </c>
      <c r="C30" s="38" t="s">
        <v>4</v>
      </c>
      <c r="D30" s="60" t="s">
        <v>229</v>
      </c>
      <c r="E30" s="64">
        <v>27.9</v>
      </c>
      <c r="F30" s="24">
        <v>44301</v>
      </c>
      <c r="G30" s="22">
        <v>44301</v>
      </c>
      <c r="H30" s="2">
        <f t="shared" si="0"/>
        <v>0</v>
      </c>
      <c r="I30" s="3">
        <f t="shared" si="1"/>
        <v>0</v>
      </c>
    </row>
    <row r="31" spans="1:11" ht="15" customHeight="1" x14ac:dyDescent="0.25">
      <c r="A31" s="59" t="s">
        <v>209</v>
      </c>
      <c r="B31" s="61">
        <v>44293</v>
      </c>
      <c r="C31" s="38" t="s">
        <v>4</v>
      </c>
      <c r="D31" s="60" t="s">
        <v>85</v>
      </c>
      <c r="E31" s="58">
        <v>752</v>
      </c>
      <c r="F31" s="24">
        <v>44293</v>
      </c>
      <c r="G31" s="10">
        <v>44306</v>
      </c>
      <c r="H31" s="2">
        <f t="shared" si="0"/>
        <v>13</v>
      </c>
      <c r="I31" s="3">
        <f t="shared" si="1"/>
        <v>9776</v>
      </c>
    </row>
    <row r="32" spans="1:11" ht="15" customHeight="1" x14ac:dyDescent="0.25">
      <c r="A32" s="59" t="s">
        <v>211</v>
      </c>
      <c r="B32" s="57">
        <v>43944</v>
      </c>
      <c r="C32" s="38" t="s">
        <v>4</v>
      </c>
      <c r="D32" s="60" t="s">
        <v>210</v>
      </c>
      <c r="E32" s="58">
        <v>1381</v>
      </c>
      <c r="F32" s="24">
        <v>43982</v>
      </c>
      <c r="G32" s="10">
        <v>44306</v>
      </c>
      <c r="H32" s="2">
        <f t="shared" si="0"/>
        <v>324</v>
      </c>
      <c r="I32" s="3">
        <f t="shared" si="1"/>
        <v>447444</v>
      </c>
      <c r="K32" s="21"/>
    </row>
    <row r="33" spans="1:11" ht="15" customHeight="1" x14ac:dyDescent="0.25">
      <c r="A33" s="59" t="s">
        <v>212</v>
      </c>
      <c r="B33" s="57">
        <v>44155</v>
      </c>
      <c r="C33" s="38" t="s">
        <v>4</v>
      </c>
      <c r="D33" s="55" t="s">
        <v>199</v>
      </c>
      <c r="E33" s="58">
        <v>5950</v>
      </c>
      <c r="F33" s="24">
        <v>44215</v>
      </c>
      <c r="G33" s="10">
        <v>44306</v>
      </c>
      <c r="H33" s="2">
        <f t="shared" si="0"/>
        <v>91</v>
      </c>
      <c r="I33" s="3">
        <f t="shared" si="1"/>
        <v>541450</v>
      </c>
      <c r="K33" s="21"/>
    </row>
    <row r="34" spans="1:11" ht="15" customHeight="1" x14ac:dyDescent="0.25">
      <c r="A34" s="59" t="s">
        <v>247</v>
      </c>
      <c r="B34" s="63">
        <v>44276</v>
      </c>
      <c r="C34" s="38" t="s">
        <v>4</v>
      </c>
      <c r="D34" s="60" t="s">
        <v>246</v>
      </c>
      <c r="E34" s="64">
        <v>21.66</v>
      </c>
      <c r="F34" s="24">
        <v>44306</v>
      </c>
      <c r="G34" s="22">
        <v>44306</v>
      </c>
      <c r="H34" s="2">
        <f t="shared" si="0"/>
        <v>0</v>
      </c>
      <c r="I34" s="3">
        <f t="shared" si="1"/>
        <v>0</v>
      </c>
      <c r="K34" s="21"/>
    </row>
    <row r="35" spans="1:11" ht="15" customHeight="1" x14ac:dyDescent="0.25">
      <c r="A35" s="59" t="s">
        <v>254</v>
      </c>
      <c r="B35" s="63">
        <v>44294</v>
      </c>
      <c r="C35" s="38" t="s">
        <v>4</v>
      </c>
      <c r="D35" s="60" t="s">
        <v>255</v>
      </c>
      <c r="E35" s="64">
        <v>75</v>
      </c>
      <c r="F35" s="24">
        <v>44306</v>
      </c>
      <c r="G35" s="22">
        <v>44306</v>
      </c>
      <c r="H35" s="2">
        <f t="shared" ref="H35:H66" si="2">G35-F35</f>
        <v>0</v>
      </c>
      <c r="I35" s="3">
        <f t="shared" ref="I35:I66" si="3">E35*H35</f>
        <v>0</v>
      </c>
    </row>
    <row r="36" spans="1:11" ht="15" customHeight="1" x14ac:dyDescent="0.25">
      <c r="A36" s="59" t="s">
        <v>256</v>
      </c>
      <c r="B36" s="65">
        <v>44292</v>
      </c>
      <c r="C36" s="38" t="s">
        <v>4</v>
      </c>
      <c r="D36" s="29" t="s">
        <v>34</v>
      </c>
      <c r="E36" s="64">
        <v>65.540000000000006</v>
      </c>
      <c r="F36" s="24">
        <v>44306</v>
      </c>
      <c r="G36" s="22">
        <v>44306</v>
      </c>
      <c r="H36" s="2">
        <f t="shared" si="2"/>
        <v>0</v>
      </c>
      <c r="I36" s="3">
        <f t="shared" si="3"/>
        <v>0</v>
      </c>
    </row>
    <row r="37" spans="1:11" ht="15" customHeight="1" x14ac:dyDescent="0.25">
      <c r="A37" s="59" t="s">
        <v>213</v>
      </c>
      <c r="B37" s="57">
        <v>44260</v>
      </c>
      <c r="C37" s="38" t="s">
        <v>4</v>
      </c>
      <c r="D37" s="60" t="s">
        <v>214</v>
      </c>
      <c r="E37" s="58">
        <v>1000</v>
      </c>
      <c r="F37" s="24">
        <v>44290</v>
      </c>
      <c r="G37" s="10">
        <v>44307</v>
      </c>
      <c r="H37" s="2">
        <f t="shared" si="2"/>
        <v>17</v>
      </c>
      <c r="I37" s="3">
        <f t="shared" si="3"/>
        <v>17000</v>
      </c>
    </row>
    <row r="38" spans="1:11" ht="15" customHeight="1" x14ac:dyDescent="0.25">
      <c r="A38" s="59" t="s">
        <v>215</v>
      </c>
      <c r="B38" s="57">
        <v>44246</v>
      </c>
      <c r="C38" s="38" t="s">
        <v>4</v>
      </c>
      <c r="D38" s="60" t="s">
        <v>216</v>
      </c>
      <c r="E38" s="58">
        <v>889.4</v>
      </c>
      <c r="F38" s="24">
        <v>44306</v>
      </c>
      <c r="G38" s="10">
        <v>44307</v>
      </c>
      <c r="H38" s="2">
        <f t="shared" si="2"/>
        <v>1</v>
      </c>
      <c r="I38" s="3">
        <f t="shared" si="3"/>
        <v>889.4</v>
      </c>
    </row>
    <row r="39" spans="1:11" ht="15" customHeight="1" x14ac:dyDescent="0.25">
      <c r="A39" s="70" t="s">
        <v>284</v>
      </c>
      <c r="B39" s="33">
        <v>43982</v>
      </c>
      <c r="C39" s="38" t="s">
        <v>4</v>
      </c>
      <c r="D39" s="77" t="s">
        <v>132</v>
      </c>
      <c r="E39" s="48">
        <v>1639.39</v>
      </c>
      <c r="F39" s="24">
        <v>43982</v>
      </c>
      <c r="G39" s="73">
        <v>44307</v>
      </c>
      <c r="H39" s="2">
        <f t="shared" si="2"/>
        <v>325</v>
      </c>
      <c r="I39" s="3">
        <f t="shared" si="3"/>
        <v>532801.75</v>
      </c>
    </row>
    <row r="40" spans="1:11" ht="15" customHeight="1" x14ac:dyDescent="0.25">
      <c r="A40" s="70" t="s">
        <v>285</v>
      </c>
      <c r="B40" s="33">
        <v>43982</v>
      </c>
      <c r="C40" s="38" t="s">
        <v>4</v>
      </c>
      <c r="D40" s="77" t="s">
        <v>132</v>
      </c>
      <c r="E40" s="48">
        <v>5838.61</v>
      </c>
      <c r="F40" s="24">
        <v>43982</v>
      </c>
      <c r="G40" s="73">
        <v>44307</v>
      </c>
      <c r="H40" s="2">
        <f t="shared" si="2"/>
        <v>325</v>
      </c>
      <c r="I40" s="3">
        <f t="shared" si="3"/>
        <v>1897548.25</v>
      </c>
    </row>
    <row r="41" spans="1:11" ht="15" customHeight="1" x14ac:dyDescent="0.25">
      <c r="A41" s="70" t="s">
        <v>287</v>
      </c>
      <c r="B41" s="33">
        <v>44012</v>
      </c>
      <c r="C41" s="38" t="s">
        <v>4</v>
      </c>
      <c r="D41" s="77" t="s">
        <v>132</v>
      </c>
      <c r="E41" s="48">
        <v>155.19</v>
      </c>
      <c r="F41" s="24">
        <v>44074</v>
      </c>
      <c r="G41" s="73">
        <v>44307</v>
      </c>
      <c r="H41" s="2">
        <f t="shared" si="2"/>
        <v>233</v>
      </c>
      <c r="I41" s="3">
        <f t="shared" si="3"/>
        <v>36159.269999999997</v>
      </c>
    </row>
    <row r="42" spans="1:11" ht="15" customHeight="1" x14ac:dyDescent="0.25">
      <c r="A42" s="70" t="s">
        <v>288</v>
      </c>
      <c r="B42" s="33">
        <v>44012</v>
      </c>
      <c r="C42" s="38" t="s">
        <v>4</v>
      </c>
      <c r="D42" s="77" t="s">
        <v>132</v>
      </c>
      <c r="E42" s="48">
        <v>145.88</v>
      </c>
      <c r="F42" s="24">
        <v>44074</v>
      </c>
      <c r="G42" s="73">
        <v>44307</v>
      </c>
      <c r="H42" s="2">
        <f t="shared" si="2"/>
        <v>233</v>
      </c>
      <c r="I42" s="3">
        <f t="shared" si="3"/>
        <v>33990.04</v>
      </c>
    </row>
    <row r="43" spans="1:11" ht="15" customHeight="1" x14ac:dyDescent="0.25">
      <c r="A43" s="70" t="s">
        <v>289</v>
      </c>
      <c r="B43" s="33">
        <v>44012</v>
      </c>
      <c r="C43" s="38" t="s">
        <v>4</v>
      </c>
      <c r="D43" s="77" t="s">
        <v>132</v>
      </c>
      <c r="E43" s="48">
        <v>1639.39</v>
      </c>
      <c r="F43" s="24">
        <v>44074</v>
      </c>
      <c r="G43" s="73">
        <v>44307</v>
      </c>
      <c r="H43" s="2">
        <f t="shared" si="2"/>
        <v>233</v>
      </c>
      <c r="I43" s="3">
        <f t="shared" si="3"/>
        <v>381977.87</v>
      </c>
    </row>
    <row r="44" spans="1:11" ht="15" customHeight="1" x14ac:dyDescent="0.25">
      <c r="A44" s="70" t="s">
        <v>290</v>
      </c>
      <c r="B44" s="33">
        <v>44012</v>
      </c>
      <c r="C44" s="38" t="s">
        <v>4</v>
      </c>
      <c r="D44" s="77" t="s">
        <v>132</v>
      </c>
      <c r="E44" s="48">
        <v>732.5</v>
      </c>
      <c r="F44" s="24">
        <v>44074</v>
      </c>
      <c r="G44" s="73">
        <v>44307</v>
      </c>
      <c r="H44" s="2">
        <f t="shared" si="2"/>
        <v>233</v>
      </c>
      <c r="I44" s="3">
        <f t="shared" si="3"/>
        <v>170672.5</v>
      </c>
    </row>
    <row r="45" spans="1:11" ht="15" customHeight="1" x14ac:dyDescent="0.25">
      <c r="A45" s="70" t="s">
        <v>291</v>
      </c>
      <c r="B45" s="33">
        <v>44012</v>
      </c>
      <c r="C45" s="38" t="s">
        <v>4</v>
      </c>
      <c r="D45" s="77" t="s">
        <v>132</v>
      </c>
      <c r="E45" s="48">
        <v>976.66</v>
      </c>
      <c r="F45" s="24">
        <v>44074</v>
      </c>
      <c r="G45" s="73">
        <v>44307</v>
      </c>
      <c r="H45" s="2">
        <f t="shared" si="2"/>
        <v>233</v>
      </c>
      <c r="I45" s="3">
        <f t="shared" si="3"/>
        <v>227561.78</v>
      </c>
    </row>
    <row r="46" spans="1:11" ht="15" customHeight="1" x14ac:dyDescent="0.25">
      <c r="A46" s="70" t="s">
        <v>297</v>
      </c>
      <c r="B46" s="33">
        <v>44012</v>
      </c>
      <c r="C46" s="38" t="s">
        <v>4</v>
      </c>
      <c r="D46" s="77" t="s">
        <v>132</v>
      </c>
      <c r="E46" s="48">
        <v>894.95</v>
      </c>
      <c r="F46" s="24">
        <v>44074</v>
      </c>
      <c r="G46" s="73">
        <v>44307</v>
      </c>
      <c r="H46" s="2">
        <f t="shared" si="2"/>
        <v>233</v>
      </c>
      <c r="I46" s="3">
        <f t="shared" si="3"/>
        <v>208523.35</v>
      </c>
    </row>
    <row r="47" spans="1:11" ht="15" customHeight="1" x14ac:dyDescent="0.25">
      <c r="A47" s="70" t="s">
        <v>292</v>
      </c>
      <c r="B47" s="33">
        <v>44043</v>
      </c>
      <c r="C47" s="38" t="s">
        <v>4</v>
      </c>
      <c r="D47" s="77" t="s">
        <v>132</v>
      </c>
      <c r="E47" s="48">
        <v>312.97000000000003</v>
      </c>
      <c r="F47" s="24">
        <v>44104</v>
      </c>
      <c r="G47" s="73">
        <v>44307</v>
      </c>
      <c r="H47" s="2">
        <f t="shared" si="2"/>
        <v>203</v>
      </c>
      <c r="I47" s="3">
        <f t="shared" si="3"/>
        <v>63532.91</v>
      </c>
    </row>
    <row r="48" spans="1:11" ht="15" customHeight="1" x14ac:dyDescent="0.25">
      <c r="A48" s="70" t="s">
        <v>293</v>
      </c>
      <c r="B48" s="33">
        <v>44043</v>
      </c>
      <c r="C48" s="38" t="s">
        <v>4</v>
      </c>
      <c r="D48" s="77" t="s">
        <v>132</v>
      </c>
      <c r="E48" s="48">
        <v>2447.6</v>
      </c>
      <c r="F48" s="24">
        <v>44104</v>
      </c>
      <c r="G48" s="73">
        <v>44307</v>
      </c>
      <c r="H48" s="2">
        <f t="shared" si="2"/>
        <v>203</v>
      </c>
      <c r="I48" s="3">
        <f t="shared" si="3"/>
        <v>496862.8</v>
      </c>
    </row>
    <row r="49" spans="1:9" ht="15" customHeight="1" x14ac:dyDescent="0.25">
      <c r="A49" s="70" t="s">
        <v>294</v>
      </c>
      <c r="B49" s="33">
        <v>44043</v>
      </c>
      <c r="C49" s="38" t="s">
        <v>4</v>
      </c>
      <c r="D49" s="29" t="s">
        <v>132</v>
      </c>
      <c r="E49" s="48">
        <v>717.6</v>
      </c>
      <c r="F49" s="24">
        <v>44104</v>
      </c>
      <c r="G49" s="73">
        <v>44307</v>
      </c>
      <c r="H49" s="2">
        <f t="shared" si="2"/>
        <v>203</v>
      </c>
      <c r="I49" s="3">
        <f t="shared" si="3"/>
        <v>145672.80000000002</v>
      </c>
    </row>
    <row r="50" spans="1:9" ht="15" customHeight="1" x14ac:dyDescent="0.25">
      <c r="A50" s="70" t="s">
        <v>295</v>
      </c>
      <c r="B50" s="33">
        <v>44043</v>
      </c>
      <c r="C50" s="38" t="s">
        <v>4</v>
      </c>
      <c r="D50" s="29" t="s">
        <v>132</v>
      </c>
      <c r="E50" s="48">
        <v>594.4</v>
      </c>
      <c r="F50" s="24">
        <v>44104</v>
      </c>
      <c r="G50" s="73">
        <v>44307</v>
      </c>
      <c r="H50" s="2">
        <f t="shared" si="2"/>
        <v>203</v>
      </c>
      <c r="I50" s="3">
        <f t="shared" si="3"/>
        <v>120663.2</v>
      </c>
    </row>
    <row r="51" spans="1:9" ht="15" customHeight="1" x14ac:dyDescent="0.25">
      <c r="A51" s="70" t="s">
        <v>296</v>
      </c>
      <c r="B51" s="33">
        <v>44043</v>
      </c>
      <c r="C51" s="38" t="s">
        <v>4</v>
      </c>
      <c r="D51" s="29" t="s">
        <v>132</v>
      </c>
      <c r="E51" s="48">
        <v>5262.95</v>
      </c>
      <c r="F51" s="24">
        <v>44104</v>
      </c>
      <c r="G51" s="73">
        <v>44307</v>
      </c>
      <c r="H51" s="2">
        <f t="shared" si="2"/>
        <v>203</v>
      </c>
      <c r="I51" s="3">
        <f t="shared" si="3"/>
        <v>1068378.8499999999</v>
      </c>
    </row>
    <row r="52" spans="1:9" ht="15" customHeight="1" x14ac:dyDescent="0.25">
      <c r="A52" s="70" t="s">
        <v>262</v>
      </c>
      <c r="B52" s="33">
        <v>44043</v>
      </c>
      <c r="C52" s="38" t="s">
        <v>4</v>
      </c>
      <c r="D52" s="29" t="s">
        <v>132</v>
      </c>
      <c r="E52" s="48">
        <v>1494.49</v>
      </c>
      <c r="F52" s="24">
        <v>44104</v>
      </c>
      <c r="G52" s="73">
        <v>44307</v>
      </c>
      <c r="H52" s="2">
        <f t="shared" si="2"/>
        <v>203</v>
      </c>
      <c r="I52" s="3">
        <f t="shared" si="3"/>
        <v>303381.47000000003</v>
      </c>
    </row>
    <row r="53" spans="1:9" x14ac:dyDescent="0.25">
      <c r="A53" s="59" t="s">
        <v>217</v>
      </c>
      <c r="B53" s="57">
        <v>44165</v>
      </c>
      <c r="C53" s="38" t="s">
        <v>4</v>
      </c>
      <c r="D53" s="9" t="s">
        <v>82</v>
      </c>
      <c r="E53" s="58">
        <v>392.5</v>
      </c>
      <c r="F53" s="24">
        <v>44196</v>
      </c>
      <c r="G53" s="10">
        <v>44309</v>
      </c>
      <c r="H53" s="2">
        <f t="shared" si="2"/>
        <v>113</v>
      </c>
      <c r="I53" s="3">
        <f t="shared" si="3"/>
        <v>44352.5</v>
      </c>
    </row>
    <row r="54" spans="1:9" x14ac:dyDescent="0.25">
      <c r="A54" s="59" t="s">
        <v>218</v>
      </c>
      <c r="B54" s="57">
        <v>44255</v>
      </c>
      <c r="C54" s="38" t="s">
        <v>4</v>
      </c>
      <c r="D54" s="9" t="s">
        <v>82</v>
      </c>
      <c r="E54" s="58">
        <v>190</v>
      </c>
      <c r="F54" s="24">
        <v>44286</v>
      </c>
      <c r="G54" s="10">
        <v>44309</v>
      </c>
      <c r="H54" s="2">
        <f t="shared" si="2"/>
        <v>23</v>
      </c>
      <c r="I54" s="3">
        <f t="shared" si="3"/>
        <v>4370</v>
      </c>
    </row>
    <row r="55" spans="1:9" x14ac:dyDescent="0.25">
      <c r="A55" s="59" t="s">
        <v>219</v>
      </c>
      <c r="B55" s="57">
        <v>44196</v>
      </c>
      <c r="C55" s="38" t="s">
        <v>4</v>
      </c>
      <c r="D55" s="9" t="s">
        <v>224</v>
      </c>
      <c r="E55" s="58">
        <v>576.99</v>
      </c>
      <c r="F55" s="24">
        <v>44255</v>
      </c>
      <c r="G55" s="10">
        <v>44315</v>
      </c>
      <c r="H55" s="2">
        <f t="shared" si="2"/>
        <v>60</v>
      </c>
      <c r="I55" s="3">
        <f t="shared" si="3"/>
        <v>34619.4</v>
      </c>
    </row>
    <row r="56" spans="1:9" x14ac:dyDescent="0.25">
      <c r="A56" s="59" t="s">
        <v>220</v>
      </c>
      <c r="B56" s="57">
        <v>44196</v>
      </c>
      <c r="C56" s="38" t="s">
        <v>4</v>
      </c>
      <c r="D56" s="9" t="s">
        <v>224</v>
      </c>
      <c r="E56" s="58">
        <v>4649.38</v>
      </c>
      <c r="F56" s="24">
        <v>44255</v>
      </c>
      <c r="G56" s="10">
        <v>44315</v>
      </c>
      <c r="H56" s="2">
        <f t="shared" si="2"/>
        <v>60</v>
      </c>
      <c r="I56" s="3">
        <f t="shared" si="3"/>
        <v>278962.8</v>
      </c>
    </row>
    <row r="57" spans="1:9" x14ac:dyDescent="0.25">
      <c r="A57" s="59" t="s">
        <v>221</v>
      </c>
      <c r="B57" s="57">
        <v>44196</v>
      </c>
      <c r="C57" s="38" t="s">
        <v>4</v>
      </c>
      <c r="D57" s="9" t="s">
        <v>224</v>
      </c>
      <c r="E57" s="58">
        <v>486.4</v>
      </c>
      <c r="F57" s="24">
        <v>44255</v>
      </c>
      <c r="G57" s="10">
        <v>44315</v>
      </c>
      <c r="H57" s="2">
        <f t="shared" si="2"/>
        <v>60</v>
      </c>
      <c r="I57" s="3">
        <f t="shared" si="3"/>
        <v>29184</v>
      </c>
    </row>
    <row r="58" spans="1:9" x14ac:dyDescent="0.25">
      <c r="A58" s="59" t="s">
        <v>222</v>
      </c>
      <c r="B58" s="57">
        <v>44196</v>
      </c>
      <c r="C58" s="38" t="s">
        <v>4</v>
      </c>
      <c r="D58" s="9" t="s">
        <v>224</v>
      </c>
      <c r="E58" s="58">
        <v>972.8</v>
      </c>
      <c r="F58" s="24">
        <v>44255</v>
      </c>
      <c r="G58" s="10">
        <v>44315</v>
      </c>
      <c r="H58" s="2">
        <f t="shared" si="2"/>
        <v>60</v>
      </c>
      <c r="I58" s="3">
        <f t="shared" si="3"/>
        <v>58368</v>
      </c>
    </row>
    <row r="59" spans="1:9" x14ac:dyDescent="0.25">
      <c r="A59" s="59" t="s">
        <v>223</v>
      </c>
      <c r="B59" s="57">
        <v>44196</v>
      </c>
      <c r="C59" s="38" t="s">
        <v>4</v>
      </c>
      <c r="D59" s="9" t="s">
        <v>224</v>
      </c>
      <c r="E59" s="58">
        <v>3832.22</v>
      </c>
      <c r="F59" s="24">
        <v>44255</v>
      </c>
      <c r="G59" s="10">
        <v>44315</v>
      </c>
      <c r="H59" s="2">
        <f t="shared" si="2"/>
        <v>60</v>
      </c>
      <c r="I59" s="3">
        <f t="shared" si="3"/>
        <v>229933.19999999998</v>
      </c>
    </row>
    <row r="60" spans="1:9" x14ac:dyDescent="0.25">
      <c r="A60" s="59" t="s">
        <v>257</v>
      </c>
      <c r="B60" s="65">
        <v>44295</v>
      </c>
      <c r="C60" s="38" t="s">
        <v>4</v>
      </c>
      <c r="D60" s="29" t="s">
        <v>258</v>
      </c>
      <c r="E60" s="64">
        <v>318.82</v>
      </c>
      <c r="F60" s="24">
        <v>44315</v>
      </c>
      <c r="G60" s="22">
        <v>44315</v>
      </c>
      <c r="H60" s="2">
        <f t="shared" si="2"/>
        <v>0</v>
      </c>
      <c r="I60" s="3">
        <f t="shared" si="3"/>
        <v>0</v>
      </c>
    </row>
    <row r="61" spans="1:9" x14ac:dyDescent="0.25">
      <c r="A61" s="59" t="s">
        <v>225</v>
      </c>
      <c r="B61" s="57">
        <v>44135</v>
      </c>
      <c r="C61" s="38" t="s">
        <v>4</v>
      </c>
      <c r="D61" s="9" t="s">
        <v>192</v>
      </c>
      <c r="E61" s="58">
        <v>1000</v>
      </c>
      <c r="F61" s="24">
        <v>44196</v>
      </c>
      <c r="G61" s="10">
        <v>44316</v>
      </c>
      <c r="H61" s="2">
        <f t="shared" si="2"/>
        <v>120</v>
      </c>
      <c r="I61" s="3">
        <f t="shared" si="3"/>
        <v>120000</v>
      </c>
    </row>
    <row r="62" spans="1:9" x14ac:dyDescent="0.25">
      <c r="A62" s="59" t="s">
        <v>226</v>
      </c>
      <c r="B62" s="57">
        <v>44227</v>
      </c>
      <c r="C62" s="38" t="s">
        <v>4</v>
      </c>
      <c r="D62" s="9" t="s">
        <v>192</v>
      </c>
      <c r="E62" s="58">
        <v>1000</v>
      </c>
      <c r="F62" s="24">
        <v>44286</v>
      </c>
      <c r="G62" s="10">
        <v>44316</v>
      </c>
      <c r="H62" s="2">
        <f t="shared" si="2"/>
        <v>30</v>
      </c>
      <c r="I62" s="3">
        <f t="shared" si="3"/>
        <v>30000</v>
      </c>
    </row>
    <row r="63" spans="1:9" x14ac:dyDescent="0.25">
      <c r="A63" s="59" t="s">
        <v>227</v>
      </c>
      <c r="B63" s="57">
        <v>44227</v>
      </c>
      <c r="C63" s="38" t="s">
        <v>4</v>
      </c>
      <c r="D63" s="9" t="s">
        <v>192</v>
      </c>
      <c r="E63" s="58">
        <v>150</v>
      </c>
      <c r="F63" s="24">
        <v>44286</v>
      </c>
      <c r="G63" s="10">
        <v>44316</v>
      </c>
      <c r="H63" s="2">
        <f t="shared" si="2"/>
        <v>30</v>
      </c>
      <c r="I63" s="3">
        <f t="shared" si="3"/>
        <v>4500</v>
      </c>
    </row>
    <row r="64" spans="1:9" x14ac:dyDescent="0.25">
      <c r="A64" s="59" t="s">
        <v>259</v>
      </c>
      <c r="B64" s="65">
        <v>44316</v>
      </c>
      <c r="C64" s="38" t="s">
        <v>4</v>
      </c>
      <c r="D64" s="29" t="s">
        <v>260</v>
      </c>
      <c r="E64" s="64">
        <v>28.69</v>
      </c>
      <c r="F64" s="24">
        <v>44316</v>
      </c>
      <c r="G64" s="22">
        <v>44316</v>
      </c>
      <c r="H64" s="2">
        <f t="shared" si="2"/>
        <v>0</v>
      </c>
      <c r="I64" s="3">
        <f t="shared" si="3"/>
        <v>0</v>
      </c>
    </row>
    <row r="65" spans="1:11" x14ac:dyDescent="0.25">
      <c r="A65" s="59" t="s">
        <v>261</v>
      </c>
      <c r="B65" s="65">
        <v>44316</v>
      </c>
      <c r="C65" s="38" t="s">
        <v>4</v>
      </c>
      <c r="D65" s="29"/>
      <c r="E65" s="64">
        <v>3.76</v>
      </c>
      <c r="F65" s="24">
        <v>44316</v>
      </c>
      <c r="G65" s="22">
        <v>44316</v>
      </c>
      <c r="H65" s="2">
        <f t="shared" si="2"/>
        <v>0</v>
      </c>
      <c r="I65" s="3">
        <f t="shared" si="3"/>
        <v>0</v>
      </c>
    </row>
    <row r="66" spans="1:11" x14ac:dyDescent="0.25">
      <c r="A66" s="70" t="s">
        <v>262</v>
      </c>
      <c r="B66" s="33">
        <v>44043</v>
      </c>
      <c r="C66" s="38" t="s">
        <v>4</v>
      </c>
      <c r="D66" s="29" t="s">
        <v>132</v>
      </c>
      <c r="E66" s="48">
        <v>3180.51</v>
      </c>
      <c r="F66" s="24">
        <v>44104</v>
      </c>
      <c r="G66" s="10">
        <v>44319</v>
      </c>
      <c r="H66" s="2">
        <f t="shared" si="2"/>
        <v>215</v>
      </c>
      <c r="I66" s="3">
        <f t="shared" si="3"/>
        <v>683809.65</v>
      </c>
    </row>
    <row r="67" spans="1:11" x14ac:dyDescent="0.25">
      <c r="A67" s="70" t="s">
        <v>263</v>
      </c>
      <c r="B67" s="33">
        <v>44043</v>
      </c>
      <c r="C67" s="38" t="s">
        <v>4</v>
      </c>
      <c r="D67" s="29" t="s">
        <v>132</v>
      </c>
      <c r="E67" s="48">
        <v>440</v>
      </c>
      <c r="F67" s="24">
        <v>44104</v>
      </c>
      <c r="G67" s="10">
        <v>44319</v>
      </c>
      <c r="H67" s="2">
        <f t="shared" ref="H67:H99" si="4">G67-F67</f>
        <v>215</v>
      </c>
      <c r="I67" s="3">
        <f t="shared" ref="I67:I99" si="5">E67*H67</f>
        <v>94600</v>
      </c>
    </row>
    <row r="68" spans="1:11" x14ac:dyDescent="0.25">
      <c r="A68" s="70" t="s">
        <v>264</v>
      </c>
      <c r="B68" s="33">
        <v>44074</v>
      </c>
      <c r="C68" s="38" t="s">
        <v>4</v>
      </c>
      <c r="D68" s="29" t="s">
        <v>132</v>
      </c>
      <c r="E68" s="48">
        <v>142.77000000000001</v>
      </c>
      <c r="F68" s="24">
        <v>44135</v>
      </c>
      <c r="G68" s="10">
        <v>44319</v>
      </c>
      <c r="H68" s="2">
        <f t="shared" si="4"/>
        <v>184</v>
      </c>
      <c r="I68" s="3">
        <f t="shared" si="5"/>
        <v>26269.68</v>
      </c>
    </row>
    <row r="69" spans="1:11" x14ac:dyDescent="0.25">
      <c r="A69" s="70" t="s">
        <v>265</v>
      </c>
      <c r="B69" s="33">
        <v>44074</v>
      </c>
      <c r="C69" s="38" t="s">
        <v>4</v>
      </c>
      <c r="D69" s="29" t="s">
        <v>132</v>
      </c>
      <c r="E69" s="48">
        <v>8223.32</v>
      </c>
      <c r="F69" s="24">
        <v>44135</v>
      </c>
      <c r="G69" s="10">
        <v>44319</v>
      </c>
      <c r="H69" s="2">
        <f t="shared" si="4"/>
        <v>184</v>
      </c>
      <c r="I69" s="3">
        <f t="shared" si="5"/>
        <v>1513090.88</v>
      </c>
    </row>
    <row r="70" spans="1:11" x14ac:dyDescent="0.25">
      <c r="A70" s="70" t="s">
        <v>266</v>
      </c>
      <c r="B70" s="33">
        <v>44074</v>
      </c>
      <c r="C70" s="38" t="s">
        <v>4</v>
      </c>
      <c r="D70" s="29" t="s">
        <v>132</v>
      </c>
      <c r="E70" s="48">
        <v>2771.02</v>
      </c>
      <c r="F70" s="24">
        <v>44135</v>
      </c>
      <c r="G70" s="10">
        <v>44319</v>
      </c>
      <c r="H70" s="2">
        <f t="shared" si="4"/>
        <v>184</v>
      </c>
      <c r="I70" s="3">
        <f t="shared" si="5"/>
        <v>509867.68</v>
      </c>
      <c r="K70" s="12"/>
    </row>
    <row r="71" spans="1:11" x14ac:dyDescent="0.25">
      <c r="A71" s="70" t="s">
        <v>267</v>
      </c>
      <c r="B71" s="33">
        <v>44074</v>
      </c>
      <c r="C71" s="38" t="s">
        <v>4</v>
      </c>
      <c r="D71" s="29" t="s">
        <v>132</v>
      </c>
      <c r="E71" s="48">
        <v>1836.42</v>
      </c>
      <c r="F71" s="24">
        <v>44135</v>
      </c>
      <c r="G71" s="10">
        <v>44319</v>
      </c>
      <c r="H71" s="2">
        <f t="shared" si="4"/>
        <v>184</v>
      </c>
      <c r="I71" s="3">
        <f t="shared" si="5"/>
        <v>337901.28</v>
      </c>
      <c r="K71" s="12"/>
    </row>
    <row r="72" spans="1:11" x14ac:dyDescent="0.25">
      <c r="A72" s="70" t="s">
        <v>268</v>
      </c>
      <c r="B72" s="33">
        <v>44104</v>
      </c>
      <c r="C72" s="38" t="s">
        <v>4</v>
      </c>
      <c r="D72" s="29" t="s">
        <v>132</v>
      </c>
      <c r="E72" s="48">
        <v>1171.99</v>
      </c>
      <c r="F72" s="24">
        <v>44165</v>
      </c>
      <c r="G72" s="10">
        <v>44319</v>
      </c>
      <c r="H72" s="2">
        <f t="shared" si="4"/>
        <v>154</v>
      </c>
      <c r="I72" s="3">
        <f t="shared" si="5"/>
        <v>180486.46</v>
      </c>
    </row>
    <row r="73" spans="1:11" x14ac:dyDescent="0.25">
      <c r="A73" s="70" t="s">
        <v>269</v>
      </c>
      <c r="B73" s="33">
        <v>44104</v>
      </c>
      <c r="C73" s="38" t="s">
        <v>4</v>
      </c>
      <c r="D73" s="29" t="s">
        <v>132</v>
      </c>
      <c r="E73" s="48">
        <v>1639.39</v>
      </c>
      <c r="F73" s="24">
        <v>44165</v>
      </c>
      <c r="G73" s="10">
        <v>44319</v>
      </c>
      <c r="H73" s="2">
        <f t="shared" si="4"/>
        <v>154</v>
      </c>
      <c r="I73" s="3">
        <f t="shared" si="5"/>
        <v>252466.06000000003</v>
      </c>
    </row>
    <row r="74" spans="1:11" x14ac:dyDescent="0.25">
      <c r="A74" s="70" t="s">
        <v>270</v>
      </c>
      <c r="B74" s="33">
        <v>44104</v>
      </c>
      <c r="C74" s="38" t="s">
        <v>4</v>
      </c>
      <c r="D74" s="29" t="s">
        <v>132</v>
      </c>
      <c r="E74" s="48">
        <v>861.59</v>
      </c>
      <c r="F74" s="24">
        <v>44165</v>
      </c>
      <c r="G74" s="10">
        <v>44319</v>
      </c>
      <c r="H74" s="2">
        <f t="shared" si="4"/>
        <v>154</v>
      </c>
      <c r="I74" s="3">
        <f t="shared" si="5"/>
        <v>132684.86000000002</v>
      </c>
    </row>
    <row r="75" spans="1:11" x14ac:dyDescent="0.25">
      <c r="A75" s="70" t="s">
        <v>271</v>
      </c>
      <c r="B75" s="33">
        <v>44175</v>
      </c>
      <c r="C75" s="38" t="s">
        <v>4</v>
      </c>
      <c r="D75" s="29" t="s">
        <v>272</v>
      </c>
      <c r="E75" s="48">
        <v>3482.5</v>
      </c>
      <c r="F75" s="24">
        <v>44227</v>
      </c>
      <c r="G75" s="10">
        <v>44322</v>
      </c>
      <c r="H75" s="2">
        <f t="shared" si="4"/>
        <v>95</v>
      </c>
      <c r="I75" s="3">
        <f t="shared" si="5"/>
        <v>330837.5</v>
      </c>
    </row>
    <row r="76" spans="1:11" x14ac:dyDescent="0.25">
      <c r="A76" s="70" t="s">
        <v>271</v>
      </c>
      <c r="B76" s="33">
        <v>44175</v>
      </c>
      <c r="C76" s="38" t="s">
        <v>4</v>
      </c>
      <c r="D76" s="29" t="s">
        <v>272</v>
      </c>
      <c r="E76" s="48">
        <v>3482.5</v>
      </c>
      <c r="F76" s="24">
        <v>44255</v>
      </c>
      <c r="G76" s="10">
        <v>44322</v>
      </c>
      <c r="H76" s="2">
        <f t="shared" si="4"/>
        <v>67</v>
      </c>
      <c r="I76" s="3">
        <f t="shared" si="5"/>
        <v>233327.5</v>
      </c>
    </row>
    <row r="77" spans="1:11" x14ac:dyDescent="0.25">
      <c r="A77" s="70">
        <v>202000000704</v>
      </c>
      <c r="B77" s="33">
        <v>44032</v>
      </c>
      <c r="C77" s="38" t="s">
        <v>252</v>
      </c>
      <c r="D77" s="29" t="s">
        <v>273</v>
      </c>
      <c r="E77" s="48">
        <v>28.38</v>
      </c>
      <c r="F77" s="24">
        <v>44074</v>
      </c>
      <c r="G77" s="10">
        <v>44322</v>
      </c>
      <c r="H77" s="2">
        <f t="shared" si="4"/>
        <v>248</v>
      </c>
      <c r="I77" s="3">
        <f t="shared" si="5"/>
        <v>7038.24</v>
      </c>
    </row>
    <row r="78" spans="1:11" x14ac:dyDescent="0.25">
      <c r="A78" s="70">
        <v>1</v>
      </c>
      <c r="B78" s="33">
        <v>44284</v>
      </c>
      <c r="C78" s="38" t="s">
        <v>4</v>
      </c>
      <c r="D78" s="29" t="s">
        <v>66</v>
      </c>
      <c r="E78" s="48">
        <v>3000</v>
      </c>
      <c r="F78" s="24">
        <v>44316</v>
      </c>
      <c r="G78" s="10">
        <v>44323</v>
      </c>
      <c r="H78" s="2">
        <f t="shared" si="4"/>
        <v>7</v>
      </c>
      <c r="I78" s="3">
        <f t="shared" si="5"/>
        <v>21000</v>
      </c>
    </row>
    <row r="79" spans="1:11" x14ac:dyDescent="0.25">
      <c r="A79" s="70">
        <v>2021901472</v>
      </c>
      <c r="B79" s="33">
        <v>44227</v>
      </c>
      <c r="C79" s="38" t="s">
        <v>4</v>
      </c>
      <c r="D79" s="29" t="s">
        <v>274</v>
      </c>
      <c r="E79" s="48">
        <v>6200</v>
      </c>
      <c r="F79" s="24">
        <v>44286</v>
      </c>
      <c r="G79" s="10">
        <v>44323</v>
      </c>
      <c r="H79" s="2">
        <f t="shared" si="4"/>
        <v>37</v>
      </c>
      <c r="I79" s="3">
        <f t="shared" si="5"/>
        <v>229400</v>
      </c>
    </row>
    <row r="80" spans="1:11" x14ac:dyDescent="0.25">
      <c r="A80" s="70">
        <v>9117005381</v>
      </c>
      <c r="B80" s="33">
        <v>44300</v>
      </c>
      <c r="C80" s="38" t="s">
        <v>4</v>
      </c>
      <c r="D80" s="29" t="s">
        <v>275</v>
      </c>
      <c r="E80" s="48">
        <v>555</v>
      </c>
      <c r="F80" s="24">
        <v>44300</v>
      </c>
      <c r="G80" s="10">
        <v>44326</v>
      </c>
      <c r="H80" s="2">
        <f t="shared" si="4"/>
        <v>26</v>
      </c>
      <c r="I80" s="3">
        <f t="shared" si="5"/>
        <v>14430</v>
      </c>
      <c r="K80" s="12"/>
    </row>
    <row r="81" spans="1:11" x14ac:dyDescent="0.25">
      <c r="A81" s="76">
        <v>45777002161</v>
      </c>
      <c r="B81" s="33">
        <v>44227</v>
      </c>
      <c r="C81" s="38" t="s">
        <v>4</v>
      </c>
      <c r="D81" s="79" t="s">
        <v>224</v>
      </c>
      <c r="E81" s="80">
        <v>7092.63</v>
      </c>
      <c r="F81" s="24">
        <v>44286</v>
      </c>
      <c r="G81" s="10">
        <v>44329</v>
      </c>
      <c r="H81" s="2">
        <f t="shared" si="4"/>
        <v>43</v>
      </c>
      <c r="I81" s="3">
        <f t="shared" si="5"/>
        <v>304983.09000000003</v>
      </c>
    </row>
    <row r="82" spans="1:11" x14ac:dyDescent="0.25">
      <c r="A82" s="70">
        <v>45777002162</v>
      </c>
      <c r="B82" s="33">
        <v>44227</v>
      </c>
      <c r="C82" s="38" t="s">
        <v>4</v>
      </c>
      <c r="D82" s="29" t="s">
        <v>224</v>
      </c>
      <c r="E82" s="48">
        <v>7059.4</v>
      </c>
      <c r="F82" s="24">
        <v>44286</v>
      </c>
      <c r="G82" s="10">
        <v>44329</v>
      </c>
      <c r="H82" s="2">
        <f t="shared" si="4"/>
        <v>43</v>
      </c>
      <c r="I82" s="3">
        <f t="shared" si="5"/>
        <v>303554.2</v>
      </c>
    </row>
    <row r="83" spans="1:11" x14ac:dyDescent="0.25">
      <c r="A83" s="70">
        <v>45777002163</v>
      </c>
      <c r="B83" s="33">
        <v>44227</v>
      </c>
      <c r="C83" s="38" t="s">
        <v>4</v>
      </c>
      <c r="D83" s="29" t="s">
        <v>224</v>
      </c>
      <c r="E83" s="48">
        <v>712.27</v>
      </c>
      <c r="F83" s="24">
        <v>44286</v>
      </c>
      <c r="G83" s="10">
        <v>44329</v>
      </c>
      <c r="H83" s="2">
        <f t="shared" si="4"/>
        <v>43</v>
      </c>
      <c r="I83" s="3">
        <f t="shared" si="5"/>
        <v>30627.61</v>
      </c>
    </row>
    <row r="84" spans="1:11" x14ac:dyDescent="0.25">
      <c r="A84" s="70">
        <v>45777002164</v>
      </c>
      <c r="B84" s="33">
        <v>44227</v>
      </c>
      <c r="C84" s="38" t="s">
        <v>4</v>
      </c>
      <c r="D84" s="29" t="s">
        <v>224</v>
      </c>
      <c r="E84" s="48">
        <v>532.95000000000005</v>
      </c>
      <c r="F84" s="24">
        <v>44286</v>
      </c>
      <c r="G84" s="10">
        <v>44329</v>
      </c>
      <c r="H84" s="2">
        <f t="shared" si="4"/>
        <v>43</v>
      </c>
      <c r="I84" s="3">
        <f t="shared" si="5"/>
        <v>22916.850000000002</v>
      </c>
    </row>
    <row r="85" spans="1:11" x14ac:dyDescent="0.25">
      <c r="A85" s="70">
        <v>45777002165</v>
      </c>
      <c r="B85" s="33">
        <v>44227</v>
      </c>
      <c r="C85" s="38" t="s">
        <v>4</v>
      </c>
      <c r="D85" s="29" t="s">
        <v>224</v>
      </c>
      <c r="E85" s="48">
        <v>595.65</v>
      </c>
      <c r="F85" s="24">
        <v>44286</v>
      </c>
      <c r="G85" s="10">
        <v>44329</v>
      </c>
      <c r="H85" s="2">
        <f t="shared" si="4"/>
        <v>43</v>
      </c>
      <c r="I85" s="3">
        <f t="shared" si="5"/>
        <v>25612.95</v>
      </c>
    </row>
    <row r="86" spans="1:11" x14ac:dyDescent="0.25">
      <c r="A86" s="70">
        <v>216000303143</v>
      </c>
      <c r="B86" s="33">
        <v>44309</v>
      </c>
      <c r="C86" s="38" t="s">
        <v>4</v>
      </c>
      <c r="D86" s="29" t="s">
        <v>44</v>
      </c>
      <c r="E86" s="48">
        <v>117.21</v>
      </c>
      <c r="F86" s="24">
        <v>44330</v>
      </c>
      <c r="G86" s="22">
        <v>44330</v>
      </c>
      <c r="H86" s="2">
        <f t="shared" si="4"/>
        <v>0</v>
      </c>
      <c r="I86" s="3">
        <f t="shared" si="5"/>
        <v>0</v>
      </c>
    </row>
    <row r="87" spans="1:11" x14ac:dyDescent="0.25">
      <c r="A87" s="70">
        <v>216000303144</v>
      </c>
      <c r="B87" s="33">
        <v>44309</v>
      </c>
      <c r="C87" s="38" t="s">
        <v>4</v>
      </c>
      <c r="D87" s="29" t="s">
        <v>44</v>
      </c>
      <c r="E87" s="48">
        <v>563.62</v>
      </c>
      <c r="F87" s="24">
        <v>44330</v>
      </c>
      <c r="G87" s="22">
        <v>44330</v>
      </c>
      <c r="H87" s="2">
        <f t="shared" si="4"/>
        <v>0</v>
      </c>
      <c r="I87" s="3">
        <f t="shared" si="5"/>
        <v>0</v>
      </c>
      <c r="K87" s="12"/>
    </row>
    <row r="88" spans="1:11" x14ac:dyDescent="0.25">
      <c r="A88" s="72" t="s">
        <v>298</v>
      </c>
      <c r="B88" s="33">
        <v>44293</v>
      </c>
      <c r="C88" s="38" t="s">
        <v>4</v>
      </c>
      <c r="D88" s="29" t="s">
        <v>239</v>
      </c>
      <c r="E88" s="48">
        <v>60.18</v>
      </c>
      <c r="F88" s="24">
        <v>44331</v>
      </c>
      <c r="G88" s="22">
        <v>44331</v>
      </c>
      <c r="H88" s="2">
        <f t="shared" si="4"/>
        <v>0</v>
      </c>
      <c r="I88" s="3">
        <f t="shared" si="5"/>
        <v>0</v>
      </c>
      <c r="K88" s="12"/>
    </row>
    <row r="89" spans="1:11" x14ac:dyDescent="0.25">
      <c r="A89" s="72" t="s">
        <v>299</v>
      </c>
      <c r="B89" s="33">
        <v>44293</v>
      </c>
      <c r="C89" s="38" t="s">
        <v>4</v>
      </c>
      <c r="D89" s="29" t="s">
        <v>239</v>
      </c>
      <c r="E89" s="48">
        <v>66.819999999999993</v>
      </c>
      <c r="F89" s="24">
        <v>44331</v>
      </c>
      <c r="G89" s="22">
        <v>44331</v>
      </c>
      <c r="H89" s="2">
        <f t="shared" si="4"/>
        <v>0</v>
      </c>
      <c r="I89" s="3">
        <f t="shared" si="5"/>
        <v>0</v>
      </c>
    </row>
    <row r="90" spans="1:11" x14ac:dyDescent="0.25">
      <c r="A90" s="70" t="s">
        <v>279</v>
      </c>
      <c r="B90" s="33">
        <v>44306</v>
      </c>
      <c r="C90" s="38" t="s">
        <v>4</v>
      </c>
      <c r="D90" s="29" t="s">
        <v>229</v>
      </c>
      <c r="E90" s="48">
        <v>27.9</v>
      </c>
      <c r="F90" s="24">
        <v>44333</v>
      </c>
      <c r="G90" s="22">
        <v>44333</v>
      </c>
      <c r="H90" s="2">
        <f t="shared" si="4"/>
        <v>0</v>
      </c>
      <c r="I90" s="3">
        <f t="shared" si="5"/>
        <v>0</v>
      </c>
    </row>
    <row r="91" spans="1:11" x14ac:dyDescent="0.25">
      <c r="A91" s="70">
        <v>216000371546</v>
      </c>
      <c r="B91" s="33" t="s">
        <v>280</v>
      </c>
      <c r="C91" s="38" t="s">
        <v>4</v>
      </c>
      <c r="D91" s="29" t="s">
        <v>44</v>
      </c>
      <c r="E91" s="48">
        <v>1767.87</v>
      </c>
      <c r="F91" s="24">
        <v>44334</v>
      </c>
      <c r="G91" s="22">
        <v>44334</v>
      </c>
      <c r="H91" s="2">
        <f t="shared" si="4"/>
        <v>0</v>
      </c>
      <c r="I91" s="3">
        <f t="shared" si="5"/>
        <v>0</v>
      </c>
    </row>
    <row r="92" spans="1:11" x14ac:dyDescent="0.25">
      <c r="A92" s="70">
        <v>202100152</v>
      </c>
      <c r="B92" s="33">
        <v>44272</v>
      </c>
      <c r="C92" s="38" t="s">
        <v>4</v>
      </c>
      <c r="D92" s="29" t="s">
        <v>305</v>
      </c>
      <c r="E92" s="48">
        <v>20</v>
      </c>
      <c r="F92" s="24">
        <v>44272</v>
      </c>
      <c r="G92" s="24">
        <v>44336</v>
      </c>
      <c r="H92" s="2">
        <f t="shared" si="4"/>
        <v>64</v>
      </c>
      <c r="I92" s="3">
        <f t="shared" si="5"/>
        <v>1280</v>
      </c>
    </row>
    <row r="93" spans="1:11" x14ac:dyDescent="0.25">
      <c r="A93" s="70" t="s">
        <v>281</v>
      </c>
      <c r="B93" s="33">
        <v>44307</v>
      </c>
      <c r="C93" s="38" t="s">
        <v>4</v>
      </c>
      <c r="D93" s="29" t="s">
        <v>246</v>
      </c>
      <c r="E93" s="20">
        <v>21.66</v>
      </c>
      <c r="F93" s="24">
        <v>44337</v>
      </c>
      <c r="G93" s="22">
        <v>44337</v>
      </c>
      <c r="H93" s="2">
        <f t="shared" si="4"/>
        <v>0</v>
      </c>
      <c r="I93" s="3">
        <f t="shared" si="5"/>
        <v>0</v>
      </c>
    </row>
    <row r="94" spans="1:11" x14ac:dyDescent="0.25">
      <c r="A94" s="70">
        <v>216000303141</v>
      </c>
      <c r="B94" s="33">
        <v>44309</v>
      </c>
      <c r="C94" s="38" t="s">
        <v>4</v>
      </c>
      <c r="D94" s="29" t="s">
        <v>44</v>
      </c>
      <c r="E94" s="20">
        <v>417</v>
      </c>
      <c r="F94" s="24">
        <v>44340</v>
      </c>
      <c r="G94" s="22">
        <v>44340</v>
      </c>
      <c r="H94" s="2">
        <f t="shared" si="4"/>
        <v>0</v>
      </c>
      <c r="I94" s="3">
        <f t="shared" si="5"/>
        <v>0</v>
      </c>
    </row>
    <row r="95" spans="1:11" x14ac:dyDescent="0.25">
      <c r="A95" s="70">
        <v>216000303142</v>
      </c>
      <c r="B95" s="33">
        <v>44309</v>
      </c>
      <c r="C95" s="38" t="s">
        <v>4</v>
      </c>
      <c r="D95" s="29" t="s">
        <v>44</v>
      </c>
      <c r="E95" s="20">
        <v>410.22</v>
      </c>
      <c r="F95" s="24">
        <v>44340</v>
      </c>
      <c r="G95" s="22">
        <v>44340</v>
      </c>
      <c r="H95" s="2">
        <f t="shared" si="4"/>
        <v>0</v>
      </c>
      <c r="I95" s="3">
        <f t="shared" si="5"/>
        <v>0</v>
      </c>
    </row>
    <row r="96" spans="1:11" ht="45" x14ac:dyDescent="0.25">
      <c r="A96" s="71">
        <v>67024525074101</v>
      </c>
      <c r="B96" s="33">
        <v>44320</v>
      </c>
      <c r="C96" s="38" t="s">
        <v>4</v>
      </c>
      <c r="D96" s="43" t="s">
        <v>34</v>
      </c>
      <c r="E96" s="48">
        <v>182.27</v>
      </c>
      <c r="F96" s="24">
        <v>44340</v>
      </c>
      <c r="G96" s="22">
        <v>44340</v>
      </c>
      <c r="H96" s="2">
        <f t="shared" si="4"/>
        <v>0</v>
      </c>
      <c r="I96" s="3">
        <f t="shared" si="5"/>
        <v>0</v>
      </c>
    </row>
    <row r="97" spans="1:11" ht="45" x14ac:dyDescent="0.25">
      <c r="A97" s="71">
        <v>67026504110901</v>
      </c>
      <c r="B97" s="33">
        <v>44320</v>
      </c>
      <c r="C97" s="38" t="s">
        <v>4</v>
      </c>
      <c r="D97" s="43" t="s">
        <v>34</v>
      </c>
      <c r="E97" s="48">
        <v>182.27</v>
      </c>
      <c r="F97" s="24">
        <v>44340</v>
      </c>
      <c r="G97" s="22">
        <v>44340</v>
      </c>
      <c r="H97" s="2">
        <f t="shared" si="4"/>
        <v>0</v>
      </c>
      <c r="I97" s="3">
        <f t="shared" si="5"/>
        <v>0</v>
      </c>
    </row>
    <row r="98" spans="1:11" ht="45" x14ac:dyDescent="0.25">
      <c r="A98" s="71">
        <v>67188025000011</v>
      </c>
      <c r="B98" s="33">
        <v>44320</v>
      </c>
      <c r="C98" s="38" t="s">
        <v>4</v>
      </c>
      <c r="D98" s="43" t="s">
        <v>34</v>
      </c>
      <c r="E98" s="48">
        <v>182.27</v>
      </c>
      <c r="F98" s="24">
        <v>44340</v>
      </c>
      <c r="G98" s="22">
        <v>44340</v>
      </c>
      <c r="H98" s="2">
        <f t="shared" si="4"/>
        <v>0</v>
      </c>
      <c r="I98" s="3">
        <f t="shared" si="5"/>
        <v>0</v>
      </c>
    </row>
    <row r="99" spans="1:11" ht="45" x14ac:dyDescent="0.25">
      <c r="A99" s="71">
        <v>67024506111901</v>
      </c>
      <c r="B99" s="33">
        <v>44320</v>
      </c>
      <c r="C99" s="38" t="s">
        <v>4</v>
      </c>
      <c r="D99" s="43" t="s">
        <v>34</v>
      </c>
      <c r="E99" s="48">
        <v>86.91</v>
      </c>
      <c r="F99" s="24">
        <v>44342</v>
      </c>
      <c r="G99" s="22">
        <v>44342</v>
      </c>
      <c r="H99" s="2">
        <f t="shared" si="4"/>
        <v>0</v>
      </c>
      <c r="I99" s="3">
        <f t="shared" si="5"/>
        <v>0</v>
      </c>
    </row>
    <row r="100" spans="1:11" x14ac:dyDescent="0.25">
      <c r="A100" s="70">
        <v>412100393668</v>
      </c>
      <c r="B100" s="33">
        <v>44323</v>
      </c>
      <c r="C100" s="38" t="s">
        <v>4</v>
      </c>
      <c r="D100" s="29" t="s">
        <v>258</v>
      </c>
      <c r="E100" s="48">
        <v>178.97</v>
      </c>
      <c r="F100" s="24">
        <v>44343</v>
      </c>
      <c r="G100" s="22">
        <v>44343</v>
      </c>
      <c r="H100" s="2">
        <f t="shared" ref="H100:H133" si="6">G100-F100</f>
        <v>0</v>
      </c>
      <c r="I100" s="3">
        <f t="shared" ref="I100:I133" si="7">E100*H100</f>
        <v>0</v>
      </c>
    </row>
    <row r="101" spans="1:11" x14ac:dyDescent="0.25">
      <c r="A101" s="70">
        <v>412100393667</v>
      </c>
      <c r="B101" s="33">
        <v>44323</v>
      </c>
      <c r="C101" s="38" t="s">
        <v>4</v>
      </c>
      <c r="D101" s="29" t="s">
        <v>258</v>
      </c>
      <c r="E101" s="48">
        <v>281.02</v>
      </c>
      <c r="F101" s="24">
        <v>44343</v>
      </c>
      <c r="G101" s="22">
        <v>44343</v>
      </c>
      <c r="H101" s="2">
        <f t="shared" si="6"/>
        <v>0</v>
      </c>
      <c r="I101" s="3">
        <f t="shared" si="7"/>
        <v>0</v>
      </c>
    </row>
    <row r="102" spans="1:11" x14ac:dyDescent="0.25">
      <c r="A102" s="70">
        <v>67116530075231</v>
      </c>
      <c r="B102" s="33">
        <v>44325</v>
      </c>
      <c r="C102" s="38" t="s">
        <v>4</v>
      </c>
      <c r="D102" s="29" t="s">
        <v>34</v>
      </c>
      <c r="E102" s="48">
        <v>310</v>
      </c>
      <c r="F102" s="24">
        <v>44347</v>
      </c>
      <c r="G102" s="22">
        <v>44347</v>
      </c>
      <c r="H102" s="2">
        <f t="shared" si="6"/>
        <v>0</v>
      </c>
      <c r="I102" s="3">
        <f t="shared" si="7"/>
        <v>0</v>
      </c>
    </row>
    <row r="103" spans="1:11" x14ac:dyDescent="0.25">
      <c r="A103" s="70" t="s">
        <v>300</v>
      </c>
      <c r="B103" s="33">
        <v>44346</v>
      </c>
      <c r="C103" s="38" t="s">
        <v>4</v>
      </c>
      <c r="D103" s="29" t="s">
        <v>74</v>
      </c>
      <c r="E103" s="48">
        <v>3.76</v>
      </c>
      <c r="F103" s="24">
        <v>44347</v>
      </c>
      <c r="G103" s="22">
        <v>44347</v>
      </c>
      <c r="H103" s="2">
        <f t="shared" si="6"/>
        <v>0</v>
      </c>
      <c r="I103" s="3">
        <f t="shared" si="7"/>
        <v>0</v>
      </c>
    </row>
    <row r="104" spans="1:11" x14ac:dyDescent="0.25">
      <c r="A104" s="70" t="s">
        <v>301</v>
      </c>
      <c r="B104" s="33">
        <v>44346</v>
      </c>
      <c r="C104" s="38" t="s">
        <v>4</v>
      </c>
      <c r="D104" s="29" t="s">
        <v>302</v>
      </c>
      <c r="E104" s="48">
        <v>28.69</v>
      </c>
      <c r="F104" s="24">
        <v>44347</v>
      </c>
      <c r="G104" s="22">
        <v>44347</v>
      </c>
      <c r="H104" s="2">
        <f t="shared" si="6"/>
        <v>0</v>
      </c>
      <c r="I104" s="3">
        <f t="shared" si="7"/>
        <v>0</v>
      </c>
    </row>
    <row r="105" spans="1:11" x14ac:dyDescent="0.25">
      <c r="A105" s="69" t="s">
        <v>171</v>
      </c>
      <c r="B105" s="33">
        <v>44114</v>
      </c>
      <c r="C105" s="38" t="s">
        <v>4</v>
      </c>
      <c r="D105" s="29" t="s">
        <v>172</v>
      </c>
      <c r="E105" s="48">
        <v>160</v>
      </c>
      <c r="F105" s="24">
        <v>44227</v>
      </c>
      <c r="G105" s="10">
        <v>44350</v>
      </c>
      <c r="H105" s="2">
        <f t="shared" si="6"/>
        <v>123</v>
      </c>
      <c r="I105" s="3">
        <f t="shared" si="7"/>
        <v>19680</v>
      </c>
    </row>
    <row r="106" spans="1:11" x14ac:dyDescent="0.25">
      <c r="A106" s="69">
        <v>49</v>
      </c>
      <c r="B106" s="33">
        <v>44167</v>
      </c>
      <c r="C106" s="38" t="s">
        <v>4</v>
      </c>
      <c r="D106" s="29" t="s">
        <v>173</v>
      </c>
      <c r="E106" s="48">
        <v>600</v>
      </c>
      <c r="F106" s="24">
        <v>44167</v>
      </c>
      <c r="G106" s="10">
        <v>44351</v>
      </c>
      <c r="H106" s="2">
        <f t="shared" si="6"/>
        <v>184</v>
      </c>
      <c r="I106" s="3">
        <f t="shared" si="7"/>
        <v>110400</v>
      </c>
    </row>
    <row r="107" spans="1:11" x14ac:dyDescent="0.25">
      <c r="A107" s="69" t="s">
        <v>306</v>
      </c>
      <c r="B107" s="33">
        <v>44351</v>
      </c>
      <c r="C107" s="38" t="s">
        <v>4</v>
      </c>
      <c r="D107" s="29" t="s">
        <v>307</v>
      </c>
      <c r="E107" s="48">
        <v>56.66</v>
      </c>
      <c r="F107" s="24">
        <v>44351</v>
      </c>
      <c r="G107" s="24">
        <v>44351</v>
      </c>
      <c r="H107" s="2">
        <f t="shared" si="6"/>
        <v>0</v>
      </c>
      <c r="I107" s="3">
        <f t="shared" si="7"/>
        <v>0</v>
      </c>
    </row>
    <row r="108" spans="1:11" x14ac:dyDescent="0.25">
      <c r="A108" s="69">
        <v>404</v>
      </c>
      <c r="B108" s="33">
        <v>44006</v>
      </c>
      <c r="C108" s="38" t="s">
        <v>4</v>
      </c>
      <c r="D108" s="29" t="s">
        <v>308</v>
      </c>
      <c r="E108" s="48">
        <v>152.72999999999999</v>
      </c>
      <c r="F108" s="24">
        <v>44006</v>
      </c>
      <c r="G108" s="24">
        <v>44355</v>
      </c>
      <c r="H108" s="2">
        <f t="shared" ref="H108" si="8">G108-F108</f>
        <v>349</v>
      </c>
      <c r="I108" s="3">
        <f t="shared" ref="I108" si="9">E108*H108</f>
        <v>53302.77</v>
      </c>
    </row>
    <row r="109" spans="1:11" x14ac:dyDescent="0.25">
      <c r="A109" s="70">
        <v>2021908540</v>
      </c>
      <c r="B109" s="33">
        <v>44272</v>
      </c>
      <c r="C109" s="38" t="s">
        <v>4</v>
      </c>
      <c r="D109" s="29" t="s">
        <v>88</v>
      </c>
      <c r="E109" s="48">
        <v>8600</v>
      </c>
      <c r="F109" s="24">
        <v>44332</v>
      </c>
      <c r="G109" s="10">
        <v>44355</v>
      </c>
      <c r="H109" s="2">
        <f t="shared" si="6"/>
        <v>23</v>
      </c>
      <c r="I109" s="3">
        <f t="shared" si="7"/>
        <v>197800</v>
      </c>
    </row>
    <row r="110" spans="1:11" x14ac:dyDescent="0.25">
      <c r="A110" s="69">
        <v>684</v>
      </c>
      <c r="B110" s="33">
        <v>44069</v>
      </c>
      <c r="C110" s="38" t="s">
        <v>4</v>
      </c>
      <c r="D110" s="29" t="s">
        <v>174</v>
      </c>
      <c r="E110" s="48">
        <v>158</v>
      </c>
      <c r="F110" s="24">
        <v>44104</v>
      </c>
      <c r="G110" s="10">
        <v>44355</v>
      </c>
      <c r="H110" s="2">
        <f t="shared" si="6"/>
        <v>251</v>
      </c>
      <c r="I110" s="3">
        <f t="shared" si="7"/>
        <v>39658</v>
      </c>
      <c r="K110" s="12"/>
    </row>
    <row r="111" spans="1:11" x14ac:dyDescent="0.25">
      <c r="A111" s="69">
        <v>1135</v>
      </c>
      <c r="B111" s="33">
        <v>44196</v>
      </c>
      <c r="C111" s="38" t="s">
        <v>4</v>
      </c>
      <c r="D111" s="29" t="s">
        <v>174</v>
      </c>
      <c r="E111" s="48">
        <v>100</v>
      </c>
      <c r="F111" s="24">
        <v>44227</v>
      </c>
      <c r="G111" s="10">
        <v>44355</v>
      </c>
      <c r="H111" s="2">
        <f t="shared" si="6"/>
        <v>128</v>
      </c>
      <c r="I111" s="3">
        <f t="shared" si="7"/>
        <v>12800</v>
      </c>
    </row>
    <row r="112" spans="1:11" x14ac:dyDescent="0.25">
      <c r="A112" s="69">
        <v>1131</v>
      </c>
      <c r="B112" s="33">
        <v>44196</v>
      </c>
      <c r="C112" s="38" t="s">
        <v>4</v>
      </c>
      <c r="D112" s="29" t="s">
        <v>174</v>
      </c>
      <c r="E112" s="48">
        <v>354.68</v>
      </c>
      <c r="F112" s="24">
        <v>44227</v>
      </c>
      <c r="G112" s="10">
        <v>44355</v>
      </c>
      <c r="H112" s="2">
        <f t="shared" si="6"/>
        <v>128</v>
      </c>
      <c r="I112" s="3">
        <f t="shared" si="7"/>
        <v>45399.040000000001</v>
      </c>
      <c r="K112" s="12"/>
    </row>
    <row r="113" spans="1:12" x14ac:dyDescent="0.25">
      <c r="A113" s="69">
        <v>1134</v>
      </c>
      <c r="B113" s="33">
        <v>44196</v>
      </c>
      <c r="C113" s="38" t="s">
        <v>4</v>
      </c>
      <c r="D113" s="29" t="s">
        <v>174</v>
      </c>
      <c r="E113" s="48">
        <v>368</v>
      </c>
      <c r="F113" s="24">
        <v>44227</v>
      </c>
      <c r="G113" s="10">
        <v>44355</v>
      </c>
      <c r="H113" s="2">
        <f t="shared" si="6"/>
        <v>128</v>
      </c>
      <c r="I113" s="3">
        <f t="shared" si="7"/>
        <v>47104</v>
      </c>
      <c r="K113" s="67"/>
    </row>
    <row r="114" spans="1:12" x14ac:dyDescent="0.25">
      <c r="A114" s="69">
        <v>209</v>
      </c>
      <c r="B114" s="33">
        <v>44254</v>
      </c>
      <c r="C114" s="38" t="s">
        <v>4</v>
      </c>
      <c r="D114" s="29" t="s">
        <v>174</v>
      </c>
      <c r="E114" s="48">
        <v>294.39999999999998</v>
      </c>
      <c r="F114" s="24">
        <v>44286</v>
      </c>
      <c r="G114" s="10">
        <v>44355</v>
      </c>
      <c r="H114" s="2">
        <f t="shared" si="6"/>
        <v>69</v>
      </c>
      <c r="I114" s="3">
        <f t="shared" si="7"/>
        <v>20313.599999999999</v>
      </c>
      <c r="K114" s="68"/>
    </row>
    <row r="115" spans="1:12" x14ac:dyDescent="0.25">
      <c r="A115" s="69">
        <v>288</v>
      </c>
      <c r="B115" s="33">
        <v>44286</v>
      </c>
      <c r="C115" s="38" t="s">
        <v>4</v>
      </c>
      <c r="D115" s="29" t="s">
        <v>174</v>
      </c>
      <c r="E115" s="48">
        <v>120</v>
      </c>
      <c r="F115" s="24">
        <v>44316</v>
      </c>
      <c r="G115" s="10">
        <v>44355</v>
      </c>
      <c r="H115" s="2">
        <f t="shared" si="6"/>
        <v>39</v>
      </c>
      <c r="I115" s="3">
        <f t="shared" si="7"/>
        <v>4680</v>
      </c>
      <c r="K115" s="68"/>
    </row>
    <row r="116" spans="1:12" x14ac:dyDescent="0.25">
      <c r="A116" s="69">
        <v>380</v>
      </c>
      <c r="B116" s="33">
        <v>44305</v>
      </c>
      <c r="C116" s="38" t="s">
        <v>4</v>
      </c>
      <c r="D116" s="29" t="s">
        <v>174</v>
      </c>
      <c r="E116" s="48">
        <v>592.1</v>
      </c>
      <c r="F116" s="24">
        <v>44335</v>
      </c>
      <c r="G116" s="10">
        <v>44355</v>
      </c>
      <c r="H116" s="2">
        <f t="shared" si="6"/>
        <v>20</v>
      </c>
      <c r="I116" s="3">
        <f t="shared" si="7"/>
        <v>11842</v>
      </c>
      <c r="K116" s="68"/>
    </row>
    <row r="117" spans="1:12" x14ac:dyDescent="0.25">
      <c r="A117" s="69">
        <v>409</v>
      </c>
      <c r="B117" s="33">
        <v>44314</v>
      </c>
      <c r="C117" s="38" t="s">
        <v>4</v>
      </c>
      <c r="D117" s="29" t="s">
        <v>174</v>
      </c>
      <c r="E117" s="48">
        <v>25</v>
      </c>
      <c r="F117" s="24">
        <v>44344</v>
      </c>
      <c r="G117" s="10">
        <v>44355</v>
      </c>
      <c r="H117" s="2">
        <f t="shared" si="6"/>
        <v>11</v>
      </c>
      <c r="I117" s="3">
        <f t="shared" si="7"/>
        <v>275</v>
      </c>
    </row>
    <row r="118" spans="1:12" x14ac:dyDescent="0.25">
      <c r="A118" s="70" t="s">
        <v>175</v>
      </c>
      <c r="B118" s="33">
        <v>44135</v>
      </c>
      <c r="C118" s="38" t="s">
        <v>4</v>
      </c>
      <c r="D118" s="29" t="s">
        <v>132</v>
      </c>
      <c r="E118" s="48">
        <v>4094.06</v>
      </c>
      <c r="F118" s="24">
        <v>44196</v>
      </c>
      <c r="G118" s="10">
        <v>44355</v>
      </c>
      <c r="H118" s="2">
        <f t="shared" si="6"/>
        <v>159</v>
      </c>
      <c r="I118" s="3">
        <f t="shared" si="7"/>
        <v>650955.54</v>
      </c>
      <c r="K118" s="66"/>
      <c r="L118" s="11"/>
    </row>
    <row r="119" spans="1:12" x14ac:dyDescent="0.25">
      <c r="A119" s="70" t="s">
        <v>176</v>
      </c>
      <c r="B119" s="33">
        <v>44165</v>
      </c>
      <c r="C119" s="38" t="s">
        <v>4</v>
      </c>
      <c r="D119" s="29" t="s">
        <v>132</v>
      </c>
      <c r="E119" s="48">
        <v>360.66</v>
      </c>
      <c r="F119" s="24">
        <v>44226</v>
      </c>
      <c r="G119" s="10">
        <v>44355</v>
      </c>
      <c r="H119" s="2">
        <f t="shared" si="6"/>
        <v>129</v>
      </c>
      <c r="I119" s="3">
        <f t="shared" si="7"/>
        <v>46525.140000000007</v>
      </c>
    </row>
    <row r="120" spans="1:12" x14ac:dyDescent="0.25">
      <c r="A120" s="69" t="s">
        <v>177</v>
      </c>
      <c r="B120" s="33">
        <v>44165</v>
      </c>
      <c r="C120" s="38" t="s">
        <v>4</v>
      </c>
      <c r="D120" s="29" t="s">
        <v>132</v>
      </c>
      <c r="E120" s="48">
        <v>700</v>
      </c>
      <c r="F120" s="24">
        <v>44226</v>
      </c>
      <c r="G120" s="10">
        <v>44355</v>
      </c>
      <c r="H120" s="2">
        <f t="shared" si="6"/>
        <v>129</v>
      </c>
      <c r="I120" s="3">
        <f t="shared" si="7"/>
        <v>90300</v>
      </c>
    </row>
    <row r="121" spans="1:12" x14ac:dyDescent="0.25">
      <c r="A121" s="70" t="s">
        <v>178</v>
      </c>
      <c r="B121" s="33">
        <v>44165</v>
      </c>
      <c r="C121" s="38" t="s">
        <v>4</v>
      </c>
      <c r="D121" s="29" t="s">
        <v>132</v>
      </c>
      <c r="E121" s="48">
        <v>155.19</v>
      </c>
      <c r="F121" s="24">
        <v>44226</v>
      </c>
      <c r="G121" s="10">
        <v>44355</v>
      </c>
      <c r="H121" s="2">
        <f t="shared" si="6"/>
        <v>129</v>
      </c>
      <c r="I121" s="3">
        <f t="shared" si="7"/>
        <v>20019.509999999998</v>
      </c>
      <c r="K121" s="12"/>
    </row>
    <row r="122" spans="1:12" x14ac:dyDescent="0.25">
      <c r="A122" s="69" t="s">
        <v>179</v>
      </c>
      <c r="B122" s="33">
        <v>44165</v>
      </c>
      <c r="C122" s="38" t="s">
        <v>4</v>
      </c>
      <c r="D122" s="29" t="s">
        <v>132</v>
      </c>
      <c r="E122" s="48">
        <v>8234.18</v>
      </c>
      <c r="F122" s="24">
        <v>44226</v>
      </c>
      <c r="G122" s="10">
        <v>44355</v>
      </c>
      <c r="H122" s="2">
        <f t="shared" si="6"/>
        <v>129</v>
      </c>
      <c r="I122" s="3">
        <f t="shared" si="7"/>
        <v>1062209.22</v>
      </c>
    </row>
    <row r="123" spans="1:12" x14ac:dyDescent="0.25">
      <c r="A123" s="69" t="s">
        <v>180</v>
      </c>
      <c r="B123" s="33">
        <v>44196</v>
      </c>
      <c r="C123" s="38" t="s">
        <v>4</v>
      </c>
      <c r="D123" s="29" t="s">
        <v>132</v>
      </c>
      <c r="E123" s="48">
        <v>1587.08</v>
      </c>
      <c r="F123" s="25">
        <v>44255</v>
      </c>
      <c r="G123" s="10">
        <v>44355</v>
      </c>
      <c r="H123" s="2">
        <f t="shared" si="6"/>
        <v>100</v>
      </c>
      <c r="I123" s="3">
        <f t="shared" si="7"/>
        <v>158708</v>
      </c>
    </row>
    <row r="124" spans="1:12" x14ac:dyDescent="0.25">
      <c r="A124" s="69" t="s">
        <v>181</v>
      </c>
      <c r="B124" s="33">
        <v>44196</v>
      </c>
      <c r="C124" s="38" t="s">
        <v>4</v>
      </c>
      <c r="D124" s="29" t="s">
        <v>132</v>
      </c>
      <c r="E124" s="48">
        <v>1639.39</v>
      </c>
      <c r="F124" s="25">
        <v>44255</v>
      </c>
      <c r="G124" s="10">
        <v>44355</v>
      </c>
      <c r="H124" s="2">
        <f t="shared" si="6"/>
        <v>100</v>
      </c>
      <c r="I124" s="3">
        <f t="shared" si="7"/>
        <v>163939</v>
      </c>
    </row>
    <row r="125" spans="1:12" x14ac:dyDescent="0.25">
      <c r="A125" s="69" t="s">
        <v>182</v>
      </c>
      <c r="B125" s="33">
        <v>44227</v>
      </c>
      <c r="C125" s="38" t="s">
        <v>4</v>
      </c>
      <c r="D125" s="29" t="s">
        <v>132</v>
      </c>
      <c r="E125" s="48">
        <v>1123.1600000000001</v>
      </c>
      <c r="F125" s="25">
        <v>44286</v>
      </c>
      <c r="G125" s="10">
        <v>44355</v>
      </c>
      <c r="H125" s="2">
        <f t="shared" si="6"/>
        <v>69</v>
      </c>
      <c r="I125" s="3">
        <f t="shared" si="7"/>
        <v>77498.040000000008</v>
      </c>
    </row>
    <row r="126" spans="1:12" x14ac:dyDescent="0.25">
      <c r="A126" s="69" t="s">
        <v>183</v>
      </c>
      <c r="B126" s="33">
        <v>44227</v>
      </c>
      <c r="C126" s="38" t="s">
        <v>4</v>
      </c>
      <c r="D126" s="29" t="s">
        <v>132</v>
      </c>
      <c r="E126" s="48">
        <v>1782.41</v>
      </c>
      <c r="F126" s="25">
        <v>44286</v>
      </c>
      <c r="G126" s="10">
        <v>44355</v>
      </c>
      <c r="H126" s="2">
        <f t="shared" si="6"/>
        <v>69</v>
      </c>
      <c r="I126" s="3">
        <f t="shared" si="7"/>
        <v>122986.29000000001</v>
      </c>
    </row>
    <row r="127" spans="1:12" x14ac:dyDescent="0.25">
      <c r="A127" s="69" t="s">
        <v>184</v>
      </c>
      <c r="B127" s="33">
        <v>44227</v>
      </c>
      <c r="C127" s="38" t="s">
        <v>4</v>
      </c>
      <c r="D127" s="29" t="s">
        <v>132</v>
      </c>
      <c r="E127" s="48">
        <v>190.57</v>
      </c>
      <c r="F127" s="25">
        <v>44286</v>
      </c>
      <c r="G127" s="10">
        <v>44355</v>
      </c>
      <c r="H127" s="2">
        <f t="shared" si="6"/>
        <v>69</v>
      </c>
      <c r="I127" s="3">
        <f t="shared" si="7"/>
        <v>13149.33</v>
      </c>
      <c r="K127" s="12"/>
    </row>
    <row r="128" spans="1:12" x14ac:dyDescent="0.25">
      <c r="A128" s="70" t="s">
        <v>185</v>
      </c>
      <c r="B128" s="33">
        <v>44227</v>
      </c>
      <c r="C128" s="38" t="s">
        <v>4</v>
      </c>
      <c r="D128" s="29" t="s">
        <v>132</v>
      </c>
      <c r="E128" s="48">
        <v>238.99</v>
      </c>
      <c r="F128" s="25">
        <v>44286</v>
      </c>
      <c r="G128" s="10">
        <v>44355</v>
      </c>
      <c r="H128" s="2">
        <f t="shared" si="6"/>
        <v>69</v>
      </c>
      <c r="I128" s="3">
        <f t="shared" si="7"/>
        <v>16490.310000000001</v>
      </c>
      <c r="K128" s="12"/>
    </row>
    <row r="129" spans="1:11" x14ac:dyDescent="0.25">
      <c r="A129" s="70" t="s">
        <v>186</v>
      </c>
      <c r="B129" s="33">
        <v>44227</v>
      </c>
      <c r="C129" s="38" t="s">
        <v>4</v>
      </c>
      <c r="D129" s="29" t="s">
        <v>132</v>
      </c>
      <c r="E129" s="48">
        <v>5262.95</v>
      </c>
      <c r="F129" s="25">
        <v>44286</v>
      </c>
      <c r="G129" s="10">
        <v>44355</v>
      </c>
      <c r="H129" s="2">
        <f t="shared" si="6"/>
        <v>69</v>
      </c>
      <c r="I129" s="3">
        <f t="shared" si="7"/>
        <v>363143.55</v>
      </c>
    </row>
    <row r="130" spans="1:11" ht="15" customHeight="1" x14ac:dyDescent="0.25">
      <c r="A130" s="70" t="s">
        <v>187</v>
      </c>
      <c r="B130" s="33">
        <v>44227</v>
      </c>
      <c r="C130" s="38" t="s">
        <v>4</v>
      </c>
      <c r="D130" s="29" t="s">
        <v>132</v>
      </c>
      <c r="E130" s="48">
        <v>486.26</v>
      </c>
      <c r="F130" s="25">
        <v>44286</v>
      </c>
      <c r="G130" s="10">
        <v>44355</v>
      </c>
      <c r="H130" s="2">
        <f t="shared" si="6"/>
        <v>69</v>
      </c>
      <c r="I130" s="3">
        <f t="shared" si="7"/>
        <v>33551.94</v>
      </c>
    </row>
    <row r="131" spans="1:11" x14ac:dyDescent="0.25">
      <c r="A131" s="69" t="s">
        <v>188</v>
      </c>
      <c r="B131" s="33">
        <v>44232</v>
      </c>
      <c r="C131" s="38" t="s">
        <v>4</v>
      </c>
      <c r="D131" s="29" t="s">
        <v>132</v>
      </c>
      <c r="E131" s="48">
        <v>12971.2</v>
      </c>
      <c r="F131" s="24">
        <v>44291</v>
      </c>
      <c r="G131" s="10">
        <v>44355</v>
      </c>
      <c r="H131" s="2">
        <f t="shared" si="6"/>
        <v>64</v>
      </c>
      <c r="I131" s="3">
        <f t="shared" si="7"/>
        <v>830156.80000000005</v>
      </c>
    </row>
    <row r="132" spans="1:11" x14ac:dyDescent="0.25">
      <c r="A132" s="69" t="s">
        <v>189</v>
      </c>
      <c r="B132" s="33">
        <v>44316</v>
      </c>
      <c r="C132" s="38" t="s">
        <v>4</v>
      </c>
      <c r="D132" s="29" t="s">
        <v>82</v>
      </c>
      <c r="E132" s="48">
        <v>190</v>
      </c>
      <c r="F132" s="24">
        <v>44346</v>
      </c>
      <c r="G132" s="10">
        <v>44355</v>
      </c>
      <c r="H132" s="2">
        <f t="shared" si="6"/>
        <v>9</v>
      </c>
      <c r="I132" s="3">
        <f t="shared" si="7"/>
        <v>1710</v>
      </c>
    </row>
    <row r="133" spans="1:11" x14ac:dyDescent="0.25">
      <c r="A133" s="70">
        <v>48943</v>
      </c>
      <c r="B133" s="33">
        <v>44216</v>
      </c>
      <c r="C133" s="38" t="s">
        <v>4</v>
      </c>
      <c r="D133" s="29" t="s">
        <v>65</v>
      </c>
      <c r="E133" s="48">
        <v>156</v>
      </c>
      <c r="F133" s="24">
        <v>44336</v>
      </c>
      <c r="G133" s="10">
        <v>44355</v>
      </c>
      <c r="H133" s="2">
        <f t="shared" si="6"/>
        <v>19</v>
      </c>
      <c r="I133" s="3">
        <f t="shared" si="7"/>
        <v>2964</v>
      </c>
      <c r="K133" s="12"/>
    </row>
    <row r="134" spans="1:11" x14ac:dyDescent="0.25">
      <c r="A134" s="70">
        <v>49467</v>
      </c>
      <c r="B134" s="33">
        <v>44245</v>
      </c>
      <c r="C134" s="38" t="s">
        <v>4</v>
      </c>
      <c r="D134" s="29" t="s">
        <v>65</v>
      </c>
      <c r="E134" s="48">
        <v>156</v>
      </c>
      <c r="F134" s="24">
        <v>44365</v>
      </c>
      <c r="G134" s="10">
        <v>44355</v>
      </c>
      <c r="H134" s="2">
        <f t="shared" ref="H134:H157" si="10">G134-F134</f>
        <v>-10</v>
      </c>
      <c r="I134" s="3">
        <f t="shared" ref="I134:I157" si="11">E134*H134</f>
        <v>-1560</v>
      </c>
    </row>
    <row r="135" spans="1:11" x14ac:dyDescent="0.25">
      <c r="A135" s="75" t="s">
        <v>190</v>
      </c>
      <c r="B135" s="33">
        <v>44314</v>
      </c>
      <c r="C135" s="38" t="s">
        <v>4</v>
      </c>
      <c r="D135" s="9" t="s">
        <v>191</v>
      </c>
      <c r="E135" s="58">
        <v>347</v>
      </c>
      <c r="F135" s="24">
        <v>44347</v>
      </c>
      <c r="G135" s="10">
        <v>44356</v>
      </c>
      <c r="H135" s="2">
        <f t="shared" si="10"/>
        <v>9</v>
      </c>
      <c r="I135" s="3">
        <f t="shared" si="11"/>
        <v>3123</v>
      </c>
    </row>
    <row r="136" spans="1:11" x14ac:dyDescent="0.25">
      <c r="A136" s="70">
        <v>102</v>
      </c>
      <c r="B136" s="33">
        <v>44255</v>
      </c>
      <c r="C136" s="38" t="s">
        <v>4</v>
      </c>
      <c r="D136" s="9" t="s">
        <v>192</v>
      </c>
      <c r="E136" s="48">
        <v>1000</v>
      </c>
      <c r="F136" s="24">
        <v>44314</v>
      </c>
      <c r="G136" s="10">
        <v>44356</v>
      </c>
      <c r="H136" s="2">
        <f t="shared" si="10"/>
        <v>42</v>
      </c>
      <c r="I136" s="3">
        <f t="shared" si="11"/>
        <v>42000</v>
      </c>
    </row>
    <row r="137" spans="1:11" x14ac:dyDescent="0.25">
      <c r="A137" s="70">
        <v>103</v>
      </c>
      <c r="B137" s="33">
        <v>44255</v>
      </c>
      <c r="C137" s="38" t="s">
        <v>4</v>
      </c>
      <c r="D137" s="9" t="s">
        <v>192</v>
      </c>
      <c r="E137" s="48">
        <v>150</v>
      </c>
      <c r="F137" s="24">
        <v>44314</v>
      </c>
      <c r="G137" s="10">
        <v>44356</v>
      </c>
      <c r="H137" s="2">
        <f t="shared" si="10"/>
        <v>42</v>
      </c>
      <c r="I137" s="3">
        <f t="shared" si="11"/>
        <v>6300</v>
      </c>
      <c r="K137" s="12"/>
    </row>
    <row r="138" spans="1:11" x14ac:dyDescent="0.25">
      <c r="A138" s="70">
        <v>2100152</v>
      </c>
      <c r="B138" s="33">
        <v>44244</v>
      </c>
      <c r="C138" s="38" t="s">
        <v>4</v>
      </c>
      <c r="D138" s="29" t="s">
        <v>193</v>
      </c>
      <c r="E138" s="48">
        <v>446</v>
      </c>
      <c r="F138" s="24">
        <v>44316</v>
      </c>
      <c r="G138" s="10">
        <v>44356</v>
      </c>
      <c r="H138" s="2">
        <f t="shared" si="10"/>
        <v>40</v>
      </c>
      <c r="I138" s="3">
        <f t="shared" si="11"/>
        <v>17840</v>
      </c>
      <c r="K138" s="12"/>
    </row>
    <row r="139" spans="1:11" x14ac:dyDescent="0.25">
      <c r="A139" s="70" t="s">
        <v>194</v>
      </c>
      <c r="B139" s="33">
        <v>44299</v>
      </c>
      <c r="C139" s="38" t="s">
        <v>4</v>
      </c>
      <c r="D139" s="29" t="s">
        <v>195</v>
      </c>
      <c r="E139" s="48">
        <v>1035</v>
      </c>
      <c r="F139" s="24">
        <v>44347</v>
      </c>
      <c r="G139" s="10">
        <v>44356</v>
      </c>
      <c r="H139" s="2">
        <f t="shared" si="10"/>
        <v>9</v>
      </c>
      <c r="I139" s="3">
        <f t="shared" si="11"/>
        <v>9315</v>
      </c>
    </row>
    <row r="140" spans="1:11" x14ac:dyDescent="0.25">
      <c r="A140" s="70">
        <v>15</v>
      </c>
      <c r="B140" s="33">
        <v>44302</v>
      </c>
      <c r="C140" s="38" t="s">
        <v>4</v>
      </c>
      <c r="D140" s="29" t="s">
        <v>143</v>
      </c>
      <c r="E140" s="48">
        <v>1816.96</v>
      </c>
      <c r="F140" s="24">
        <v>44347</v>
      </c>
      <c r="G140" s="10">
        <v>44357</v>
      </c>
      <c r="H140" s="2">
        <f t="shared" si="10"/>
        <v>10</v>
      </c>
      <c r="I140" s="3">
        <f t="shared" si="11"/>
        <v>18169.599999999999</v>
      </c>
    </row>
    <row r="141" spans="1:11" x14ac:dyDescent="0.25">
      <c r="A141" s="70">
        <v>5</v>
      </c>
      <c r="B141" s="33">
        <v>44141</v>
      </c>
      <c r="C141" s="38" t="s">
        <v>4</v>
      </c>
      <c r="D141" s="29" t="s">
        <v>196</v>
      </c>
      <c r="E141" s="48">
        <v>6466</v>
      </c>
      <c r="F141" s="24">
        <v>44141</v>
      </c>
      <c r="G141" s="10">
        <v>44357</v>
      </c>
      <c r="H141" s="2">
        <f t="shared" si="10"/>
        <v>216</v>
      </c>
      <c r="I141" s="3">
        <f t="shared" si="11"/>
        <v>1396656</v>
      </c>
    </row>
    <row r="142" spans="1:11" x14ac:dyDescent="0.25">
      <c r="A142" s="70">
        <v>6</v>
      </c>
      <c r="B142" s="33">
        <v>44196</v>
      </c>
      <c r="C142" s="38" t="s">
        <v>4</v>
      </c>
      <c r="D142" s="29" t="s">
        <v>196</v>
      </c>
      <c r="E142" s="48">
        <v>6455</v>
      </c>
      <c r="F142" s="24">
        <v>44196</v>
      </c>
      <c r="G142" s="10">
        <v>44357</v>
      </c>
      <c r="H142" s="2">
        <f t="shared" si="10"/>
        <v>161</v>
      </c>
      <c r="I142" s="3">
        <f t="shared" si="11"/>
        <v>1039255</v>
      </c>
    </row>
    <row r="143" spans="1:11" x14ac:dyDescent="0.25">
      <c r="A143" s="70">
        <v>48</v>
      </c>
      <c r="B143" s="33">
        <v>44309</v>
      </c>
      <c r="C143" s="38" t="s">
        <v>4</v>
      </c>
      <c r="D143" s="29" t="s">
        <v>145</v>
      </c>
      <c r="E143" s="48">
        <v>1923.84</v>
      </c>
      <c r="F143" s="24">
        <v>44347</v>
      </c>
      <c r="G143" s="10">
        <v>44357</v>
      </c>
      <c r="H143" s="2">
        <f t="shared" si="10"/>
        <v>10</v>
      </c>
      <c r="I143" s="3">
        <f t="shared" si="11"/>
        <v>19238.399999999998</v>
      </c>
    </row>
    <row r="144" spans="1:11" x14ac:dyDescent="0.25">
      <c r="A144" s="70" t="s">
        <v>197</v>
      </c>
      <c r="B144" s="33">
        <v>44281</v>
      </c>
      <c r="C144" s="38" t="s">
        <v>4</v>
      </c>
      <c r="D144" s="29" t="s">
        <v>198</v>
      </c>
      <c r="E144" s="48">
        <v>4025</v>
      </c>
      <c r="F144" s="24">
        <v>44347</v>
      </c>
      <c r="G144" s="10">
        <v>44357</v>
      </c>
      <c r="H144" s="2">
        <f t="shared" si="10"/>
        <v>10</v>
      </c>
      <c r="I144" s="3">
        <f t="shared" si="11"/>
        <v>40250</v>
      </c>
    </row>
    <row r="145" spans="1:11" x14ac:dyDescent="0.25">
      <c r="A145" s="59" t="s">
        <v>241</v>
      </c>
      <c r="B145" s="63">
        <v>43299</v>
      </c>
      <c r="C145" s="38" t="s">
        <v>4</v>
      </c>
      <c r="D145" s="9" t="s">
        <v>242</v>
      </c>
      <c r="E145" s="64">
        <v>500</v>
      </c>
      <c r="F145" s="24">
        <v>43299</v>
      </c>
      <c r="G145" s="10">
        <v>44358</v>
      </c>
      <c r="H145" s="2">
        <f t="shared" si="10"/>
        <v>1059</v>
      </c>
      <c r="I145" s="3">
        <f t="shared" si="11"/>
        <v>529500</v>
      </c>
    </row>
    <row r="146" spans="1:11" x14ac:dyDescent="0.25">
      <c r="A146" s="59" t="s">
        <v>243</v>
      </c>
      <c r="B146" s="63">
        <v>44267</v>
      </c>
      <c r="C146" s="38" t="s">
        <v>4</v>
      </c>
      <c r="D146" s="9" t="s">
        <v>244</v>
      </c>
      <c r="E146" s="64">
        <v>355.49</v>
      </c>
      <c r="F146" s="24">
        <v>44347</v>
      </c>
      <c r="G146" s="10">
        <v>44358</v>
      </c>
      <c r="H146" s="2">
        <f t="shared" si="10"/>
        <v>11</v>
      </c>
      <c r="I146" s="3">
        <f t="shared" si="11"/>
        <v>3910.3900000000003</v>
      </c>
    </row>
    <row r="147" spans="1:11" x14ac:dyDescent="0.25">
      <c r="A147" s="70">
        <v>32</v>
      </c>
      <c r="B147" s="33">
        <v>43299</v>
      </c>
      <c r="C147" s="38" t="s">
        <v>4</v>
      </c>
      <c r="D147" s="29" t="s">
        <v>248</v>
      </c>
      <c r="E147" s="48">
        <v>500</v>
      </c>
      <c r="F147" s="24">
        <v>43299</v>
      </c>
      <c r="G147" s="10">
        <v>44358</v>
      </c>
      <c r="H147" s="2">
        <f t="shared" si="10"/>
        <v>1059</v>
      </c>
      <c r="I147" s="3">
        <f t="shared" si="11"/>
        <v>529500</v>
      </c>
    </row>
    <row r="148" spans="1:11" x14ac:dyDescent="0.25">
      <c r="A148" s="70" t="s">
        <v>249</v>
      </c>
      <c r="B148" s="33">
        <v>44267</v>
      </c>
      <c r="C148" s="38" t="s">
        <v>4</v>
      </c>
      <c r="D148" s="29" t="s">
        <v>244</v>
      </c>
      <c r="E148" s="48">
        <v>44347</v>
      </c>
      <c r="F148" s="24">
        <v>44347</v>
      </c>
      <c r="G148" s="10">
        <v>44358</v>
      </c>
      <c r="H148" s="2">
        <f t="shared" si="10"/>
        <v>11</v>
      </c>
      <c r="I148" s="3">
        <f t="shared" si="11"/>
        <v>487817</v>
      </c>
    </row>
    <row r="149" spans="1:11" x14ac:dyDescent="0.25">
      <c r="A149" s="70">
        <v>45777005133</v>
      </c>
      <c r="B149" s="33">
        <v>44255</v>
      </c>
      <c r="C149" s="38" t="s">
        <v>4</v>
      </c>
      <c r="D149" s="29" t="s">
        <v>224</v>
      </c>
      <c r="E149" s="20">
        <v>1384</v>
      </c>
      <c r="F149" s="24">
        <v>44316</v>
      </c>
      <c r="G149" s="10">
        <v>44362</v>
      </c>
      <c r="H149" s="2">
        <f t="shared" si="10"/>
        <v>46</v>
      </c>
      <c r="I149" s="3">
        <f t="shared" si="11"/>
        <v>63664</v>
      </c>
      <c r="K149" s="74"/>
    </row>
    <row r="150" spans="1:11" x14ac:dyDescent="0.25">
      <c r="A150" s="70">
        <v>45777005134</v>
      </c>
      <c r="B150" s="33">
        <v>44255</v>
      </c>
      <c r="C150" s="38" t="s">
        <v>4</v>
      </c>
      <c r="D150" s="29" t="s">
        <v>224</v>
      </c>
      <c r="E150" s="20">
        <v>3327.63</v>
      </c>
      <c r="F150" s="24">
        <v>44316</v>
      </c>
      <c r="G150" s="10">
        <v>44362</v>
      </c>
      <c r="H150" s="2">
        <f t="shared" si="10"/>
        <v>46</v>
      </c>
      <c r="I150" s="3">
        <f t="shared" si="11"/>
        <v>153070.98000000001</v>
      </c>
    </row>
    <row r="151" spans="1:11" x14ac:dyDescent="0.25">
      <c r="A151" s="70">
        <v>45777005135</v>
      </c>
      <c r="B151" s="33">
        <v>44255</v>
      </c>
      <c r="C151" s="38" t="s">
        <v>4</v>
      </c>
      <c r="D151" s="29" t="s">
        <v>224</v>
      </c>
      <c r="E151" s="20">
        <v>3327.63</v>
      </c>
      <c r="F151" s="24">
        <v>44316</v>
      </c>
      <c r="G151" s="10">
        <v>44362</v>
      </c>
      <c r="H151" s="2">
        <f t="shared" si="10"/>
        <v>46</v>
      </c>
      <c r="I151" s="3">
        <f t="shared" si="11"/>
        <v>153070.98000000001</v>
      </c>
    </row>
    <row r="152" spans="1:11" x14ac:dyDescent="0.25">
      <c r="A152" s="70">
        <v>45777007744</v>
      </c>
      <c r="B152" s="33">
        <v>44286</v>
      </c>
      <c r="C152" s="38" t="s">
        <v>4</v>
      </c>
      <c r="D152" s="29" t="s">
        <v>224</v>
      </c>
      <c r="E152" s="48">
        <v>824.97</v>
      </c>
      <c r="F152" s="24">
        <v>44347</v>
      </c>
      <c r="G152" s="10">
        <v>44362</v>
      </c>
      <c r="H152" s="2">
        <f t="shared" si="10"/>
        <v>15</v>
      </c>
      <c r="I152" s="3">
        <f t="shared" si="11"/>
        <v>12374.550000000001</v>
      </c>
    </row>
    <row r="153" spans="1:11" x14ac:dyDescent="0.25">
      <c r="A153" s="70">
        <v>1061</v>
      </c>
      <c r="B153" s="33">
        <v>44364</v>
      </c>
      <c r="C153" s="38" t="s">
        <v>4</v>
      </c>
      <c r="D153" s="29" t="s">
        <v>250</v>
      </c>
      <c r="E153" s="48">
        <v>2115</v>
      </c>
      <c r="F153" s="24">
        <v>44362</v>
      </c>
      <c r="G153" s="10">
        <v>44362</v>
      </c>
      <c r="H153" s="2">
        <f t="shared" si="10"/>
        <v>0</v>
      </c>
      <c r="I153" s="3">
        <f t="shared" si="11"/>
        <v>0</v>
      </c>
    </row>
    <row r="154" spans="1:11" x14ac:dyDescent="0.25">
      <c r="A154" s="70">
        <v>78</v>
      </c>
      <c r="B154" s="33">
        <v>44035</v>
      </c>
      <c r="C154" s="38" t="s">
        <v>4</v>
      </c>
      <c r="D154" s="29" t="s">
        <v>251</v>
      </c>
      <c r="E154" s="48">
        <v>447.2</v>
      </c>
      <c r="F154" s="24">
        <v>44104</v>
      </c>
      <c r="G154" s="10">
        <v>44368</v>
      </c>
      <c r="H154" s="2">
        <f t="shared" si="10"/>
        <v>264</v>
      </c>
      <c r="I154" s="3">
        <f t="shared" si="11"/>
        <v>118060.8</v>
      </c>
    </row>
    <row r="155" spans="1:11" x14ac:dyDescent="0.25">
      <c r="A155" s="70">
        <v>599</v>
      </c>
      <c r="B155" s="33">
        <v>44371</v>
      </c>
      <c r="C155" s="38" t="s">
        <v>4</v>
      </c>
      <c r="D155" s="29" t="s">
        <v>308</v>
      </c>
      <c r="E155" s="48">
        <v>110</v>
      </c>
      <c r="F155" s="24">
        <v>44371</v>
      </c>
      <c r="G155" s="24">
        <v>44370</v>
      </c>
      <c r="H155" s="2">
        <f t="shared" ref="H155" si="12">G155-F155</f>
        <v>-1</v>
      </c>
      <c r="I155" s="3">
        <f t="shared" ref="I155" si="13">E155*H155</f>
        <v>-110</v>
      </c>
    </row>
    <row r="156" spans="1:11" x14ac:dyDescent="0.25">
      <c r="A156" s="70">
        <v>11</v>
      </c>
      <c r="B156" s="33">
        <v>44340</v>
      </c>
      <c r="C156" s="38" t="s">
        <v>4</v>
      </c>
      <c r="D156" s="29" t="s">
        <v>85</v>
      </c>
      <c r="E156" s="48">
        <v>627</v>
      </c>
      <c r="F156" s="24">
        <v>44377</v>
      </c>
      <c r="G156" s="10">
        <v>44376</v>
      </c>
      <c r="H156" s="2">
        <f t="shared" si="10"/>
        <v>-1</v>
      </c>
      <c r="I156" s="3">
        <f t="shared" si="11"/>
        <v>-627</v>
      </c>
    </row>
    <row r="157" spans="1:11" x14ac:dyDescent="0.25">
      <c r="A157" s="70" t="s">
        <v>283</v>
      </c>
      <c r="B157" s="33">
        <v>44308</v>
      </c>
      <c r="C157" s="38" t="s">
        <v>4</v>
      </c>
      <c r="D157" s="29" t="s">
        <v>216</v>
      </c>
      <c r="E157" s="48">
        <v>889.81</v>
      </c>
      <c r="F157" s="24">
        <v>44368</v>
      </c>
      <c r="G157" s="10">
        <v>44376</v>
      </c>
      <c r="H157" s="2">
        <f t="shared" si="10"/>
        <v>8</v>
      </c>
      <c r="I157" s="3">
        <f t="shared" si="11"/>
        <v>7118.48</v>
      </c>
    </row>
    <row r="158" spans="1:11" x14ac:dyDescent="0.25">
      <c r="A158" s="31"/>
      <c r="B158" s="34"/>
      <c r="C158" s="39"/>
      <c r="D158" s="44"/>
      <c r="E158" s="49"/>
      <c r="F158" s="26"/>
      <c r="G158" s="18"/>
      <c r="H158" s="14"/>
      <c r="I158" s="15"/>
    </row>
    <row r="159" spans="1:11" x14ac:dyDescent="0.25">
      <c r="A159" s="30"/>
      <c r="B159" s="33"/>
      <c r="C159" s="38"/>
      <c r="D159" s="29"/>
      <c r="E159" s="48">
        <f>SUM(E53:E158)</f>
        <v>204848.69</v>
      </c>
      <c r="F159" s="24"/>
      <c r="G159" s="10"/>
      <c r="H159" s="2"/>
      <c r="I159" s="3">
        <f>SUM(I53:I158)</f>
        <v>14955972.650000002</v>
      </c>
    </row>
    <row r="160" spans="1:11" x14ac:dyDescent="0.25">
      <c r="A160" s="23"/>
      <c r="B160" s="23"/>
      <c r="C160" s="37"/>
      <c r="D160" s="23"/>
      <c r="E160" s="47"/>
      <c r="F160" s="23"/>
      <c r="G160" s="1"/>
      <c r="H160" s="1"/>
      <c r="I160" s="16">
        <f>I159/E159</f>
        <v>73.009852540428753</v>
      </c>
    </row>
    <row r="161" spans="1:7" x14ac:dyDescent="0.25">
      <c r="G161"/>
    </row>
    <row r="162" spans="1:7" x14ac:dyDescent="0.25">
      <c r="G162"/>
    </row>
    <row r="163" spans="1:7" x14ac:dyDescent="0.25">
      <c r="G163"/>
    </row>
    <row r="164" spans="1:7" x14ac:dyDescent="0.25">
      <c r="G164"/>
    </row>
    <row r="165" spans="1:7" x14ac:dyDescent="0.25">
      <c r="G165"/>
    </row>
    <row r="166" spans="1:7" x14ac:dyDescent="0.25">
      <c r="A166" s="32"/>
      <c r="B166" s="35"/>
      <c r="C166" s="41"/>
      <c r="D166" s="45"/>
      <c r="E166" s="51"/>
      <c r="G166"/>
    </row>
    <row r="167" spans="1:7" x14ac:dyDescent="0.25">
      <c r="A167" s="28"/>
      <c r="B167" s="36"/>
      <c r="C167" s="42"/>
      <c r="D167" s="46"/>
      <c r="E167" s="52"/>
      <c r="F167" s="28"/>
      <c r="G167" s="8"/>
    </row>
    <row r="168" spans="1:7" x14ac:dyDescent="0.25">
      <c r="A168" s="28"/>
      <c r="B168" s="36"/>
      <c r="C168" s="42"/>
      <c r="D168" s="46"/>
      <c r="E168" s="52"/>
      <c r="F168" s="28"/>
      <c r="G168" s="8"/>
    </row>
    <row r="169" spans="1:7" x14ac:dyDescent="0.25">
      <c r="A169" s="28"/>
      <c r="B169" s="36"/>
      <c r="C169" s="42"/>
      <c r="D169" s="46"/>
      <c r="E169" s="52" t="s">
        <v>137</v>
      </c>
      <c r="F169" s="28"/>
      <c r="G169" s="8"/>
    </row>
    <row r="170" spans="1:7" x14ac:dyDescent="0.25">
      <c r="A170" s="28"/>
      <c r="B170" s="36"/>
      <c r="C170" s="42"/>
      <c r="D170" s="46"/>
      <c r="E170" s="52" t="s">
        <v>138</v>
      </c>
      <c r="F170" s="28"/>
      <c r="G170" s="8"/>
    </row>
    <row r="171" spans="1:7" x14ac:dyDescent="0.25">
      <c r="A171" s="28"/>
      <c r="B171" s="36"/>
      <c r="C171" s="42"/>
      <c r="D171" s="46"/>
      <c r="E171" s="52" t="s">
        <v>139</v>
      </c>
      <c r="F171" s="28"/>
      <c r="G171" s="8"/>
    </row>
    <row r="172" spans="1:7" x14ac:dyDescent="0.25">
      <c r="A172" s="28"/>
      <c r="B172" s="36"/>
      <c r="C172" s="42"/>
      <c r="D172" s="46"/>
      <c r="E172" s="52"/>
      <c r="F172" s="28"/>
      <c r="G172" s="8"/>
    </row>
    <row r="173" spans="1:7" x14ac:dyDescent="0.25">
      <c r="A173" s="28"/>
      <c r="B173" s="36"/>
      <c r="C173" s="42"/>
      <c r="D173" s="46"/>
      <c r="E173" s="52"/>
      <c r="F173" s="28"/>
      <c r="G173" s="8"/>
    </row>
  </sheetData>
  <autoFilter ref="A1:I180"/>
  <sortState ref="A2:K282">
    <sortCondition ref="G1"/>
  </sortState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 TRIM 2021</vt:lpstr>
      <vt:lpstr>II TRIM 2021</vt:lpstr>
      <vt:lpstr>III TRIM 2021</vt:lpstr>
      <vt:lpstr>'I TRIM 2021'!Titoli_stampa</vt:lpstr>
      <vt:lpstr>'II TRIM 2021'!Titoli_stampa</vt:lpstr>
      <vt:lpstr>'III TRIM 2021'!Titoli_stampa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Lara_N</cp:lastModifiedBy>
  <cp:lastPrinted>2021-05-13T14:49:58Z</cp:lastPrinted>
  <dcterms:created xsi:type="dcterms:W3CDTF">2021-02-01T16:16:37Z</dcterms:created>
  <dcterms:modified xsi:type="dcterms:W3CDTF">2021-11-04T08:26:51Z</dcterms:modified>
</cp:coreProperties>
</file>